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905"/>
  </bookViews>
  <sheets>
    <sheet name="Sheet1" sheetId="1" r:id="rId1"/>
  </sheets>
  <externalReferences>
    <externalReference r:id="rId2"/>
  </externalReferences>
  <calcPr calcId="145621"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9" i="1" l="1"/>
  <c r="AI18" i="1"/>
  <c r="AJ19" i="1"/>
  <c r="AJ18" i="1"/>
  <c r="AJ22" i="1"/>
  <c r="AJ21" i="1"/>
  <c r="AJ20"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W67" i="1" l="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1" i="1"/>
  <c r="W20" i="1"/>
  <c r="W19" i="1"/>
  <c r="W18" i="1"/>
  <c r="W22"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L18" i="1"/>
  <c r="AM18" i="1" l="1"/>
  <c r="AK67" i="1" l="1"/>
  <c r="V67" i="1"/>
  <c r="T67" i="1"/>
  <c r="R67" i="1"/>
  <c r="P67" i="1"/>
  <c r="N67" i="1"/>
  <c r="L67" i="1"/>
  <c r="J67" i="1"/>
  <c r="H67" i="1"/>
  <c r="F67" i="1"/>
  <c r="D67" i="1"/>
  <c r="B67" i="1"/>
  <c r="AK66" i="1"/>
  <c r="V66" i="1"/>
  <c r="T66" i="1"/>
  <c r="R66" i="1"/>
  <c r="P66" i="1"/>
  <c r="N66" i="1"/>
  <c r="L66" i="1"/>
  <c r="J66" i="1"/>
  <c r="H66" i="1"/>
  <c r="F66" i="1"/>
  <c r="D66" i="1"/>
  <c r="B66" i="1"/>
  <c r="V65" i="1"/>
  <c r="T65" i="1"/>
  <c r="R65" i="1"/>
  <c r="P65" i="1"/>
  <c r="N65" i="1"/>
  <c r="L65" i="1"/>
  <c r="J65" i="1"/>
  <c r="H65" i="1"/>
  <c r="F65" i="1"/>
  <c r="D65" i="1"/>
  <c r="B65" i="1"/>
  <c r="V64" i="1"/>
  <c r="T64" i="1"/>
  <c r="R64" i="1"/>
  <c r="P64" i="1"/>
  <c r="N64" i="1"/>
  <c r="L64" i="1"/>
  <c r="J64" i="1"/>
  <c r="H64" i="1"/>
  <c r="F64" i="1"/>
  <c r="D64" i="1"/>
  <c r="B64" i="1"/>
  <c r="V63" i="1"/>
  <c r="T63" i="1"/>
  <c r="R63" i="1"/>
  <c r="P63" i="1"/>
  <c r="N63" i="1"/>
  <c r="L63" i="1"/>
  <c r="J63" i="1"/>
  <c r="H63" i="1"/>
  <c r="F63" i="1"/>
  <c r="D63" i="1"/>
  <c r="B63" i="1"/>
  <c r="V62" i="1"/>
  <c r="T62" i="1"/>
  <c r="R62" i="1"/>
  <c r="P62" i="1"/>
  <c r="N62" i="1"/>
  <c r="L62" i="1"/>
  <c r="J62" i="1"/>
  <c r="H62" i="1"/>
  <c r="F62" i="1"/>
  <c r="D62" i="1"/>
  <c r="B62" i="1"/>
  <c r="V61" i="1"/>
  <c r="T61" i="1"/>
  <c r="R61" i="1"/>
  <c r="P61" i="1"/>
  <c r="N61" i="1"/>
  <c r="L61" i="1"/>
  <c r="J61" i="1"/>
  <c r="H61" i="1"/>
  <c r="F61" i="1"/>
  <c r="D61" i="1"/>
  <c r="B61" i="1"/>
  <c r="V60" i="1"/>
  <c r="T60" i="1"/>
  <c r="R60" i="1"/>
  <c r="P60" i="1"/>
  <c r="N60" i="1"/>
  <c r="L60" i="1"/>
  <c r="J60" i="1"/>
  <c r="H60" i="1"/>
  <c r="F60" i="1"/>
  <c r="D60" i="1"/>
  <c r="B60" i="1"/>
  <c r="V59" i="1"/>
  <c r="T59" i="1"/>
  <c r="R59" i="1"/>
  <c r="P59" i="1"/>
  <c r="N59" i="1"/>
  <c r="L59" i="1"/>
  <c r="J59" i="1"/>
  <c r="H59" i="1"/>
  <c r="F59" i="1"/>
  <c r="D59" i="1"/>
  <c r="B59" i="1"/>
  <c r="V58" i="1"/>
  <c r="T58" i="1"/>
  <c r="R58" i="1"/>
  <c r="P58" i="1"/>
  <c r="N58" i="1"/>
  <c r="L58" i="1"/>
  <c r="J58" i="1"/>
  <c r="H58" i="1"/>
  <c r="F58" i="1"/>
  <c r="D58" i="1"/>
  <c r="B58" i="1"/>
  <c r="V57" i="1"/>
  <c r="T57" i="1"/>
  <c r="R57" i="1"/>
  <c r="P57" i="1"/>
  <c r="N57" i="1"/>
  <c r="L57" i="1"/>
  <c r="J57" i="1"/>
  <c r="H57" i="1"/>
  <c r="F57" i="1"/>
  <c r="D57" i="1"/>
  <c r="B57" i="1"/>
  <c r="V56" i="1"/>
  <c r="T56" i="1"/>
  <c r="R56" i="1"/>
  <c r="P56" i="1"/>
  <c r="N56" i="1"/>
  <c r="L56" i="1"/>
  <c r="J56" i="1"/>
  <c r="H56" i="1"/>
  <c r="F56" i="1"/>
  <c r="D56" i="1"/>
  <c r="B56" i="1"/>
  <c r="V55" i="1"/>
  <c r="T55" i="1"/>
  <c r="R55" i="1"/>
  <c r="P55" i="1"/>
  <c r="N55" i="1"/>
  <c r="L55" i="1"/>
  <c r="J55" i="1"/>
  <c r="H55" i="1"/>
  <c r="F55" i="1"/>
  <c r="D55" i="1"/>
  <c r="B55" i="1"/>
  <c r="V54" i="1"/>
  <c r="T54" i="1"/>
  <c r="R54" i="1"/>
  <c r="P54" i="1"/>
  <c r="N54" i="1"/>
  <c r="L54" i="1"/>
  <c r="J54" i="1"/>
  <c r="H54" i="1"/>
  <c r="F54" i="1"/>
  <c r="D54" i="1"/>
  <c r="B54" i="1"/>
  <c r="V53" i="1"/>
  <c r="T53" i="1"/>
  <c r="R53" i="1"/>
  <c r="P53" i="1"/>
  <c r="N53" i="1"/>
  <c r="L53" i="1"/>
  <c r="J53" i="1"/>
  <c r="H53" i="1"/>
  <c r="F53" i="1"/>
  <c r="D53" i="1"/>
  <c r="B53" i="1"/>
  <c r="V52" i="1"/>
  <c r="T52" i="1"/>
  <c r="R52" i="1"/>
  <c r="P52" i="1"/>
  <c r="N52" i="1"/>
  <c r="L52" i="1"/>
  <c r="J52" i="1"/>
  <c r="H52" i="1"/>
  <c r="F52" i="1"/>
  <c r="D52" i="1"/>
  <c r="B52" i="1"/>
  <c r="V51" i="1"/>
  <c r="T51" i="1"/>
  <c r="R51" i="1"/>
  <c r="P51" i="1"/>
  <c r="N51" i="1"/>
  <c r="L51" i="1"/>
  <c r="J51" i="1"/>
  <c r="H51" i="1"/>
  <c r="F51" i="1"/>
  <c r="D51" i="1"/>
  <c r="B51" i="1"/>
  <c r="V50" i="1"/>
  <c r="T50" i="1"/>
  <c r="R50" i="1"/>
  <c r="P50" i="1"/>
  <c r="N50" i="1"/>
  <c r="L50" i="1"/>
  <c r="J50" i="1"/>
  <c r="H50" i="1"/>
  <c r="F50" i="1"/>
  <c r="D50" i="1"/>
  <c r="B50" i="1"/>
  <c r="V49" i="1"/>
  <c r="T49" i="1"/>
  <c r="R49" i="1"/>
  <c r="P49" i="1"/>
  <c r="N49" i="1"/>
  <c r="L49" i="1"/>
  <c r="J49" i="1"/>
  <c r="H49" i="1"/>
  <c r="F49" i="1"/>
  <c r="D49" i="1"/>
  <c r="B49" i="1"/>
  <c r="V48" i="1"/>
  <c r="T48" i="1"/>
  <c r="R48" i="1"/>
  <c r="P48" i="1"/>
  <c r="N48" i="1"/>
  <c r="L48" i="1"/>
  <c r="J48" i="1"/>
  <c r="H48" i="1"/>
  <c r="F48" i="1"/>
  <c r="D48" i="1"/>
  <c r="B48" i="1"/>
  <c r="V47" i="1"/>
  <c r="T47" i="1"/>
  <c r="R47" i="1"/>
  <c r="P47" i="1"/>
  <c r="N47" i="1"/>
  <c r="L47" i="1"/>
  <c r="J47" i="1"/>
  <c r="H47" i="1"/>
  <c r="F47" i="1"/>
  <c r="D47" i="1"/>
  <c r="B47" i="1"/>
  <c r="V46" i="1"/>
  <c r="T46" i="1"/>
  <c r="R46" i="1"/>
  <c r="P46" i="1"/>
  <c r="N46" i="1"/>
  <c r="L46" i="1"/>
  <c r="J46" i="1"/>
  <c r="H46" i="1"/>
  <c r="F46" i="1"/>
  <c r="D46" i="1"/>
  <c r="B46" i="1"/>
  <c r="V45" i="1"/>
  <c r="T45" i="1"/>
  <c r="R45" i="1"/>
  <c r="P45" i="1"/>
  <c r="N45" i="1"/>
  <c r="L45" i="1"/>
  <c r="J45" i="1"/>
  <c r="H45" i="1"/>
  <c r="F45" i="1"/>
  <c r="D45" i="1"/>
  <c r="B45" i="1"/>
  <c r="V44" i="1"/>
  <c r="T44" i="1"/>
  <c r="R44" i="1"/>
  <c r="P44" i="1"/>
  <c r="N44" i="1"/>
  <c r="L44" i="1"/>
  <c r="J44" i="1"/>
  <c r="H44" i="1"/>
  <c r="F44" i="1"/>
  <c r="D44" i="1"/>
  <c r="B44" i="1"/>
  <c r="V43" i="1"/>
  <c r="T43" i="1"/>
  <c r="R43" i="1"/>
  <c r="P43" i="1"/>
  <c r="N43" i="1"/>
  <c r="L43" i="1"/>
  <c r="J43" i="1"/>
  <c r="H43" i="1"/>
  <c r="F43" i="1"/>
  <c r="D43" i="1"/>
  <c r="B43" i="1"/>
  <c r="V42" i="1"/>
  <c r="T42" i="1"/>
  <c r="R42" i="1"/>
  <c r="P42" i="1"/>
  <c r="N42" i="1"/>
  <c r="L42" i="1"/>
  <c r="J42" i="1"/>
  <c r="H42" i="1"/>
  <c r="F42" i="1"/>
  <c r="D42" i="1"/>
  <c r="B42" i="1"/>
  <c r="V41" i="1"/>
  <c r="T41" i="1"/>
  <c r="R41" i="1"/>
  <c r="P41" i="1"/>
  <c r="N41" i="1"/>
  <c r="L41" i="1"/>
  <c r="J41" i="1"/>
  <c r="H41" i="1"/>
  <c r="F41" i="1"/>
  <c r="D41" i="1"/>
  <c r="B41" i="1"/>
  <c r="V40" i="1"/>
  <c r="T40" i="1"/>
  <c r="R40" i="1"/>
  <c r="P40" i="1"/>
  <c r="N40" i="1"/>
  <c r="L40" i="1"/>
  <c r="J40" i="1"/>
  <c r="H40" i="1"/>
  <c r="F40" i="1"/>
  <c r="D40" i="1"/>
  <c r="B40" i="1"/>
  <c r="V39" i="1"/>
  <c r="T39" i="1"/>
  <c r="R39" i="1"/>
  <c r="P39" i="1"/>
  <c r="N39" i="1"/>
  <c r="L39" i="1"/>
  <c r="J39" i="1"/>
  <c r="H39" i="1"/>
  <c r="F39" i="1"/>
  <c r="D39" i="1"/>
  <c r="B39" i="1"/>
  <c r="V38" i="1"/>
  <c r="T38" i="1"/>
  <c r="R38" i="1"/>
  <c r="P38" i="1"/>
  <c r="N38" i="1"/>
  <c r="L38" i="1"/>
  <c r="J38" i="1"/>
  <c r="H38" i="1"/>
  <c r="F38" i="1"/>
  <c r="D38" i="1"/>
  <c r="B38" i="1"/>
  <c r="V37" i="1"/>
  <c r="T37" i="1"/>
  <c r="R37" i="1"/>
  <c r="P37" i="1"/>
  <c r="N37" i="1"/>
  <c r="L37" i="1"/>
  <c r="J37" i="1"/>
  <c r="H37" i="1"/>
  <c r="F37" i="1"/>
  <c r="D37" i="1"/>
  <c r="B37" i="1"/>
  <c r="V36" i="1"/>
  <c r="T36" i="1"/>
  <c r="R36" i="1"/>
  <c r="P36" i="1"/>
  <c r="N36" i="1"/>
  <c r="L36" i="1"/>
  <c r="J36" i="1"/>
  <c r="H36" i="1"/>
  <c r="F36" i="1"/>
  <c r="D36" i="1"/>
  <c r="B36" i="1"/>
  <c r="V35" i="1"/>
  <c r="T35" i="1"/>
  <c r="R35" i="1"/>
  <c r="P35" i="1"/>
  <c r="N35" i="1"/>
  <c r="L35" i="1"/>
  <c r="J35" i="1"/>
  <c r="H35" i="1"/>
  <c r="F35" i="1"/>
  <c r="D35" i="1"/>
  <c r="B35" i="1"/>
  <c r="V34" i="1"/>
  <c r="T34" i="1"/>
  <c r="R34" i="1"/>
  <c r="P34" i="1"/>
  <c r="N34" i="1"/>
  <c r="L34" i="1"/>
  <c r="J34" i="1"/>
  <c r="H34" i="1"/>
  <c r="F34" i="1"/>
  <c r="D34" i="1"/>
  <c r="B34" i="1"/>
  <c r="V33" i="1"/>
  <c r="T33" i="1"/>
  <c r="R33" i="1"/>
  <c r="P33" i="1"/>
  <c r="N33" i="1"/>
  <c r="L33" i="1"/>
  <c r="J33" i="1"/>
  <c r="H33" i="1"/>
  <c r="F33" i="1"/>
  <c r="D33" i="1"/>
  <c r="B33" i="1"/>
  <c r="V32" i="1"/>
  <c r="T32" i="1"/>
  <c r="R32" i="1"/>
  <c r="P32" i="1"/>
  <c r="N32" i="1"/>
  <c r="L32" i="1"/>
  <c r="J32" i="1"/>
  <c r="H32" i="1"/>
  <c r="F32" i="1"/>
  <c r="D32" i="1"/>
  <c r="B32" i="1"/>
  <c r="V31" i="1"/>
  <c r="T31" i="1"/>
  <c r="R31" i="1"/>
  <c r="P31" i="1"/>
  <c r="N31" i="1"/>
  <c r="L31" i="1"/>
  <c r="J31" i="1"/>
  <c r="H31" i="1"/>
  <c r="F31" i="1"/>
  <c r="D31" i="1"/>
  <c r="B31" i="1"/>
  <c r="V30" i="1"/>
  <c r="T30" i="1"/>
  <c r="R30" i="1"/>
  <c r="P30" i="1"/>
  <c r="N30" i="1"/>
  <c r="L30" i="1"/>
  <c r="J30" i="1"/>
  <c r="H30" i="1"/>
  <c r="F30" i="1"/>
  <c r="D30" i="1"/>
  <c r="B30" i="1"/>
  <c r="V29" i="1"/>
  <c r="T29" i="1"/>
  <c r="R29" i="1"/>
  <c r="P29" i="1"/>
  <c r="N29" i="1"/>
  <c r="L29" i="1"/>
  <c r="J29" i="1"/>
  <c r="H29" i="1"/>
  <c r="F29" i="1"/>
  <c r="D29" i="1"/>
  <c r="B29" i="1"/>
  <c r="V28" i="1"/>
  <c r="T28" i="1"/>
  <c r="R28" i="1"/>
  <c r="P28" i="1"/>
  <c r="N28" i="1"/>
  <c r="L28" i="1"/>
  <c r="J28" i="1"/>
  <c r="H28" i="1"/>
  <c r="F28" i="1"/>
  <c r="D28" i="1"/>
  <c r="B28" i="1"/>
  <c r="V27" i="1"/>
  <c r="T27" i="1"/>
  <c r="R27" i="1"/>
  <c r="P27" i="1"/>
  <c r="N27" i="1"/>
  <c r="L27" i="1"/>
  <c r="J27" i="1"/>
  <c r="H27" i="1"/>
  <c r="F27" i="1"/>
  <c r="D27" i="1"/>
  <c r="B27" i="1"/>
  <c r="V26" i="1"/>
  <c r="T26" i="1"/>
  <c r="R26" i="1"/>
  <c r="P26" i="1"/>
  <c r="N26" i="1"/>
  <c r="L26" i="1"/>
  <c r="J26" i="1"/>
  <c r="H26" i="1"/>
  <c r="F26" i="1"/>
  <c r="D26" i="1"/>
  <c r="B26" i="1"/>
  <c r="V25" i="1"/>
  <c r="T25" i="1"/>
  <c r="R25" i="1"/>
  <c r="P25" i="1"/>
  <c r="N25" i="1"/>
  <c r="L25" i="1"/>
  <c r="J25" i="1"/>
  <c r="H25" i="1"/>
  <c r="F25" i="1"/>
  <c r="D25" i="1"/>
  <c r="B25" i="1"/>
  <c r="V24" i="1"/>
  <c r="T24" i="1"/>
  <c r="R24" i="1"/>
  <c r="P24" i="1"/>
  <c r="N24" i="1"/>
  <c r="L24" i="1"/>
  <c r="J24" i="1"/>
  <c r="H24" i="1"/>
  <c r="F24" i="1"/>
  <c r="D24" i="1"/>
  <c r="B24" i="1"/>
  <c r="V23" i="1"/>
  <c r="T23" i="1"/>
  <c r="R23" i="1"/>
  <c r="P23" i="1"/>
  <c r="N23" i="1"/>
  <c r="L23" i="1"/>
  <c r="J23" i="1"/>
  <c r="H23" i="1"/>
  <c r="F23" i="1"/>
  <c r="D23" i="1"/>
  <c r="B23" i="1"/>
  <c r="V22" i="1"/>
  <c r="T22" i="1"/>
  <c r="R22" i="1"/>
  <c r="P22" i="1"/>
  <c r="N22" i="1"/>
  <c r="L22" i="1"/>
  <c r="J22" i="1"/>
  <c r="H22" i="1"/>
  <c r="F22" i="1"/>
  <c r="D22" i="1"/>
  <c r="B22" i="1"/>
  <c r="V21" i="1"/>
  <c r="T21" i="1"/>
  <c r="R21" i="1"/>
  <c r="P21" i="1"/>
  <c r="N21" i="1"/>
  <c r="L21" i="1"/>
  <c r="J21" i="1"/>
  <c r="H21" i="1"/>
  <c r="F21" i="1"/>
  <c r="D21" i="1"/>
  <c r="B21" i="1"/>
  <c r="V20" i="1"/>
  <c r="T20" i="1"/>
  <c r="R20" i="1"/>
  <c r="P20" i="1"/>
  <c r="N20" i="1"/>
  <c r="L20" i="1"/>
  <c r="J20" i="1"/>
  <c r="H20" i="1"/>
  <c r="F20" i="1"/>
  <c r="D20" i="1"/>
  <c r="B20" i="1"/>
  <c r="V19" i="1"/>
  <c r="T19" i="1"/>
  <c r="R19" i="1"/>
  <c r="P19" i="1"/>
  <c r="N19" i="1"/>
  <c r="L19" i="1"/>
  <c r="J19" i="1"/>
  <c r="H19" i="1"/>
  <c r="F19" i="1"/>
  <c r="D19" i="1"/>
  <c r="B19" i="1"/>
  <c r="AK18" i="1"/>
  <c r="V18" i="1"/>
  <c r="T18" i="1"/>
  <c r="R18" i="1"/>
  <c r="P18" i="1"/>
  <c r="N18" i="1"/>
  <c r="J18" i="1"/>
  <c r="H18" i="1"/>
  <c r="F18" i="1"/>
  <c r="D18" i="1"/>
  <c r="B18" i="1"/>
  <c r="U16" i="1"/>
  <c r="S16" i="1"/>
  <c r="Q16" i="1"/>
  <c r="O16" i="1"/>
  <c r="M16" i="1"/>
  <c r="K16" i="1"/>
  <c r="I16" i="1"/>
  <c r="G16" i="1"/>
  <c r="E16" i="1"/>
  <c r="C16" i="1"/>
  <c r="AJ13" i="1"/>
  <c r="Y13" i="1"/>
  <c r="Y12" i="1"/>
  <c r="Y11" i="1"/>
  <c r="AJ10" i="1"/>
  <c r="Y10" i="1"/>
  <c r="AJ9" i="1"/>
  <c r="Y9" i="1"/>
  <c r="Y8" i="1"/>
  <c r="Y7" i="1"/>
  <c r="AJ6" i="1"/>
  <c r="Y6" i="1"/>
  <c r="AJ5" i="1"/>
  <c r="Y5" i="1"/>
  <c r="Y4" i="1"/>
  <c r="AJ11" i="1" l="1"/>
  <c r="AJ7" i="1"/>
  <c r="AJ4" i="1"/>
  <c r="AJ8" i="1"/>
  <c r="AJ12" i="1"/>
</calcChain>
</file>

<file path=xl/sharedStrings.xml><?xml version="1.0" encoding="utf-8"?>
<sst xmlns="http://schemas.openxmlformats.org/spreadsheetml/2006/main" count="74" uniqueCount="39">
  <si>
    <t>DESKRI SIKAP SPIRITUAL</t>
  </si>
  <si>
    <t>INDIKATOR YANG DINILAI:</t>
  </si>
  <si>
    <t>Berdoa  sebelum  dan  sesudah  melakukan  kegiatan</t>
  </si>
  <si>
    <t>=</t>
  </si>
  <si>
    <t>YA</t>
  </si>
  <si>
    <t>Menjalankan ibadah sesuai dengan agamanya</t>
  </si>
  <si>
    <t xml:space="preserve"> </t>
  </si>
  <si>
    <t>Memberi salam pada saat awal dan akhir kegiatan</t>
  </si>
  <si>
    <t>Bersyukur atas nikmat dan karunia Tuhan Yang Maha Esa</t>
  </si>
  <si>
    <t>Mensyukuri kemampuan manusia dalam mengendalikan diri</t>
  </si>
  <si>
    <t>TIDAK</t>
  </si>
  <si>
    <t>Bersyukur ketika berhasil mengerjakan sesuatu</t>
  </si>
  <si>
    <t>Berserah diri (tawakal) kepada Tuhan setelah melakukan usaha</t>
  </si>
  <si>
    <t>Memelihara hubungan baik dengan sesama umat ciptaan Tuhan Yang Maha Esa</t>
  </si>
  <si>
    <t>Bersyukur kepada Tuhan Yang Maha Esa sebagai bangsa Indonesia</t>
  </si>
  <si>
    <t>Menghormati orang lain yang menjalankan ibadah sesuai dengan agamanya</t>
  </si>
  <si>
    <t>NO</t>
  </si>
  <si>
    <t xml:space="preserve">NAMA </t>
  </si>
  <si>
    <t>SKOR MASING-MASING INDIKATOR</t>
  </si>
  <si>
    <t>Deskripsi</t>
  </si>
  <si>
    <t>Nilai</t>
  </si>
  <si>
    <t>Skor 0 - 3</t>
  </si>
  <si>
    <t>Pedikat</t>
  </si>
  <si>
    <t>Skill 1</t>
  </si>
  <si>
    <t>Skill 2</t>
  </si>
  <si>
    <t>Skill 3</t>
  </si>
  <si>
    <t>Skill 4</t>
  </si>
  <si>
    <t>Skill 5</t>
  </si>
  <si>
    <t>Skill 6</t>
  </si>
  <si>
    <t>Skill 7</t>
  </si>
  <si>
    <t>Skill 8</t>
  </si>
  <si>
    <t>Skill 9</t>
  </si>
  <si>
    <t>Skill 10</t>
  </si>
  <si>
    <t>Selalu</t>
  </si>
  <si>
    <t>Sering</t>
  </si>
  <si>
    <t>Jarang</t>
  </si>
  <si>
    <t>Tidak Pernah</t>
  </si>
  <si>
    <t>New V1</t>
  </si>
  <si>
    <t>New V2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</si>
</sst>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
      <scheme val="minor"/>
    </font>
    <font>
      <b/>
      <sz val="16"/>
      <color theme="1"/>
      <name val="Calibri"/>
      <family val="2"/>
      <scheme val="minor"/>
    </font>
    <font>
      <b/>
      <u/>
      <sz val="12"/>
      <color theme="1"/>
      <name val="Calibri"/>
      <family val="2"/>
      <scheme val="minor"/>
    </font>
    <font>
      <sz val="12"/>
      <color theme="1"/>
      <name val="Calibri"/>
      <family val="2"/>
      <charset val="1"/>
      <scheme val="minor"/>
    </font>
    <font>
      <sz val="11"/>
      <name val="Calibri"/>
      <family val="2"/>
      <charset val="1"/>
      <scheme val="minor"/>
    </font>
    <font>
      <sz val="12"/>
      <name val="Trebuchet MS"/>
      <family val="2"/>
    </font>
    <font>
      <sz val="12"/>
      <color rgb="FFC00000"/>
      <name val="Calibri"/>
      <family val="2"/>
      <charset val="1"/>
      <scheme val="minor"/>
    </font>
    <font>
      <b/>
      <sz val="11"/>
      <name val="Calibri"/>
      <family val="2"/>
      <charset val="1"/>
      <scheme val="minor"/>
    </font>
    <font>
      <sz val="11"/>
      <color rgb="FFC00000"/>
      <name val="Calibri"/>
      <family val="2"/>
      <charset val="1"/>
      <scheme val="minor"/>
    </font>
    <font>
      <sz val="12"/>
      <color theme="1"/>
      <name val="Calibri"/>
      <family val="2"/>
      <scheme val="minor"/>
    </font>
    <font>
      <sz val="11"/>
      <color theme="1"/>
      <name val="Calibri"/>
      <family val="2"/>
      <scheme val="minor"/>
    </font>
    <font>
      <u/>
      <sz val="11"/>
      <color theme="1"/>
      <name val="Calibri"/>
      <family val="2"/>
      <charset val="1"/>
      <scheme val="minor"/>
    </font>
    <font>
      <sz val="11"/>
      <color rgb="FFFFFF00"/>
      <name val="Calibri"/>
      <family val="2"/>
      <charset val="1"/>
      <scheme val="minor"/>
    </font>
    <font>
      <sz val="11"/>
      <color rgb="FFFF0000"/>
      <name val="Calibri"/>
      <family val="2"/>
      <charset val="1"/>
      <scheme val="minor"/>
    </font>
  </fonts>
  <fills count="6">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
      <patternFill patternType="solid">
        <fgColor theme="9" tint="0.79998168889431442"/>
        <bgColor indexed="64"/>
      </patternFill>
    </fill>
    <fill>
      <patternFill patternType="solid">
        <fgColor rgb="FFFFFF00"/>
        <bgColor indexed="64"/>
      </patternFill>
    </fill>
  </fills>
  <borders count="21">
    <border>
      <left/>
      <right/>
      <top/>
      <bottom/>
      <diagonal/>
    </border>
    <border>
      <left/>
      <right/>
      <top/>
      <bottom style="thin">
        <color theme="0"/>
      </bottom>
      <diagonal/>
    </border>
    <border>
      <left/>
      <right style="thin">
        <color theme="0"/>
      </right>
      <top/>
      <bottom/>
      <diagonal/>
    </border>
    <border>
      <left/>
      <right/>
      <top/>
      <bottom style="hair">
        <color auto="1"/>
      </bottom>
      <diagonal/>
    </border>
    <border>
      <left/>
      <right/>
      <top style="hair">
        <color auto="1"/>
      </top>
      <bottom style="hair">
        <color auto="1"/>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s>
  <cellStyleXfs count="1">
    <xf numFmtId="0" fontId="0" fillId="0" borderId="0"/>
  </cellStyleXfs>
  <cellXfs count="58">
    <xf numFmtId="0" fontId="0" fillId="0" borderId="0" xfId="0"/>
    <xf numFmtId="1" fontId="0" fillId="3" borderId="0" xfId="0" applyNumberFormat="1" applyFill="1" applyAlignment="1">
      <alignment vertical="center"/>
    </xf>
    <xf numFmtId="1" fontId="2" fillId="0" borderId="0" xfId="0" applyNumberFormat="1" applyFont="1" applyFill="1" applyAlignment="1" applyProtection="1">
      <alignment vertical="center"/>
    </xf>
    <xf numFmtId="1" fontId="3" fillId="0" borderId="0" xfId="0" applyNumberFormat="1" applyFont="1" applyFill="1" applyAlignment="1" applyProtection="1">
      <alignment vertical="center"/>
    </xf>
    <xf numFmtId="1" fontId="2" fillId="0" borderId="0" xfId="0" applyNumberFormat="1" applyFont="1" applyFill="1" applyBorder="1" applyAlignment="1" applyProtection="1">
      <alignment vertical="center"/>
    </xf>
    <xf numFmtId="1" fontId="4" fillId="2" borderId="2" xfId="0" applyNumberFormat="1" applyFont="1" applyFill="1" applyBorder="1" applyAlignment="1" applyProtection="1">
      <alignment vertical="center"/>
    </xf>
    <xf numFmtId="1" fontId="3" fillId="0" borderId="0" xfId="0" applyNumberFormat="1" applyFont="1" applyFill="1" applyAlignment="1" applyProtection="1">
      <alignment horizontal="center" vertical="center"/>
    </xf>
    <xf numFmtId="0" fontId="5" fillId="0" borderId="0" xfId="0" applyFont="1" applyBorder="1" applyProtection="1"/>
    <xf numFmtId="1" fontId="3" fillId="0" borderId="0" xfId="0" applyNumberFormat="1" applyFont="1" applyFill="1" applyBorder="1" applyAlignment="1" applyProtection="1">
      <alignment vertical="center"/>
    </xf>
    <xf numFmtId="1" fontId="0" fillId="0" borderId="0" xfId="0" applyNumberFormat="1" applyFill="1" applyAlignment="1" applyProtection="1">
      <alignment vertical="center"/>
    </xf>
    <xf numFmtId="1" fontId="3" fillId="0" borderId="0" xfId="0" applyNumberFormat="1" applyFont="1" applyFill="1" applyBorder="1" applyAlignment="1" applyProtection="1">
      <alignment horizontal="center" vertical="center"/>
    </xf>
    <xf numFmtId="0" fontId="5" fillId="0" borderId="4" xfId="0" applyFont="1" applyBorder="1" applyProtection="1"/>
    <xf numFmtId="1" fontId="3" fillId="0" borderId="4" xfId="0" applyNumberFormat="1" applyFont="1" applyFill="1" applyBorder="1" applyAlignment="1" applyProtection="1">
      <alignment vertical="center"/>
    </xf>
    <xf numFmtId="1" fontId="3" fillId="0" borderId="4" xfId="0" applyNumberFormat="1" applyFont="1" applyFill="1" applyBorder="1" applyAlignment="1" applyProtection="1">
      <alignment horizontal="left" vertical="center"/>
    </xf>
    <xf numFmtId="1" fontId="0" fillId="3" borderId="10" xfId="0" applyNumberFormat="1" applyFill="1" applyBorder="1" applyAlignment="1">
      <alignment vertical="center"/>
    </xf>
    <xf numFmtId="1" fontId="0" fillId="3" borderId="0" xfId="0" applyNumberFormat="1" applyFill="1" applyBorder="1" applyAlignment="1">
      <alignment vertical="center"/>
    </xf>
    <xf numFmtId="1" fontId="8" fillId="4" borderId="9" xfId="0" quotePrefix="1" applyNumberFormat="1" applyFont="1" applyFill="1" applyBorder="1" applyAlignment="1">
      <alignment horizontal="center" vertical="center" wrapText="1"/>
    </xf>
    <xf numFmtId="1" fontId="0" fillId="4" borderId="6" xfId="0" applyNumberFormat="1" applyFill="1" applyBorder="1" applyAlignment="1">
      <alignment horizontal="center" vertical="center" wrapText="1"/>
    </xf>
    <xf numFmtId="1" fontId="8" fillId="4" borderId="6" xfId="0" quotePrefix="1" applyNumberFormat="1" applyFont="1" applyFill="1" applyBorder="1" applyAlignment="1">
      <alignment horizontal="center" vertical="center" wrapText="1"/>
    </xf>
    <xf numFmtId="1" fontId="0" fillId="4" borderId="11" xfId="0" applyNumberFormat="1" applyFill="1" applyBorder="1" applyAlignment="1">
      <alignment horizontal="center" vertical="center"/>
    </xf>
    <xf numFmtId="0" fontId="9" fillId="4" borderId="12" xfId="0" applyFont="1" applyFill="1" applyBorder="1" applyAlignment="1" applyProtection="1">
      <alignment horizontal="left" vertical="center" wrapText="1"/>
      <protection hidden="1"/>
    </xf>
    <xf numFmtId="1" fontId="0" fillId="0" borderId="13" xfId="0" applyNumberFormat="1" applyFill="1" applyBorder="1" applyAlignment="1" applyProtection="1">
      <alignment horizontal="center" vertical="center"/>
      <protection locked="0"/>
    </xf>
    <xf numFmtId="1" fontId="10" fillId="4" borderId="14" xfId="0" applyNumberFormat="1" applyFont="1" applyFill="1" applyBorder="1" applyAlignment="1" applyProtection="1">
      <alignment horizontal="center" vertical="center" wrapText="1"/>
      <protection hidden="1"/>
    </xf>
    <xf numFmtId="1" fontId="0" fillId="0" borderId="11" xfId="0" applyNumberFormat="1" applyFill="1" applyBorder="1" applyAlignment="1" applyProtection="1">
      <alignment horizontal="center" vertical="center"/>
      <protection locked="0"/>
    </xf>
    <xf numFmtId="1" fontId="10" fillId="4" borderId="11" xfId="0" applyNumberFormat="1" applyFont="1" applyFill="1" applyBorder="1" applyAlignment="1" applyProtection="1">
      <alignment horizontal="center" vertical="center" wrapText="1"/>
      <protection hidden="1"/>
    </xf>
    <xf numFmtId="1" fontId="10" fillId="3" borderId="10" xfId="0" applyNumberFormat="1" applyFont="1" applyFill="1" applyBorder="1" applyAlignment="1" applyProtection="1">
      <alignment horizontal="left" vertical="center" wrapText="1"/>
      <protection hidden="1"/>
    </xf>
    <xf numFmtId="1" fontId="10" fillId="3" borderId="0" xfId="0" applyNumberFormat="1" applyFont="1" applyFill="1" applyBorder="1" applyAlignment="1" applyProtection="1">
      <alignment horizontal="left" vertical="center" wrapText="1"/>
      <protection hidden="1"/>
    </xf>
    <xf numFmtId="1" fontId="8" fillId="3" borderId="0" xfId="0" applyNumberFormat="1" applyFont="1" applyFill="1" applyAlignment="1">
      <alignment vertical="center"/>
    </xf>
    <xf numFmtId="1" fontId="0" fillId="4" borderId="15" xfId="0" applyNumberFormat="1" applyFill="1" applyBorder="1" applyAlignment="1">
      <alignment horizontal="center" vertical="center"/>
    </xf>
    <xf numFmtId="0" fontId="9" fillId="4" borderId="16" xfId="0" applyFont="1" applyFill="1" applyBorder="1" applyAlignment="1" applyProtection="1">
      <alignment horizontal="left" vertical="center" wrapText="1"/>
      <protection hidden="1"/>
    </xf>
    <xf numFmtId="1" fontId="0" fillId="0" borderId="17" xfId="0" applyNumberFormat="1" applyFill="1" applyBorder="1" applyAlignment="1" applyProtection="1">
      <alignment horizontal="center" vertical="center"/>
      <protection locked="0"/>
    </xf>
    <xf numFmtId="1" fontId="10" fillId="4" borderId="15" xfId="0" applyNumberFormat="1" applyFont="1" applyFill="1" applyBorder="1" applyAlignment="1" applyProtection="1">
      <alignment horizontal="center" vertical="center" wrapText="1"/>
      <protection hidden="1"/>
    </xf>
    <xf numFmtId="1" fontId="0" fillId="0" borderId="15" xfId="0" applyNumberFormat="1" applyFill="1" applyBorder="1" applyAlignment="1" applyProtection="1">
      <alignment horizontal="center" vertical="center"/>
      <protection locked="0"/>
    </xf>
    <xf numFmtId="1" fontId="0" fillId="4" borderId="15" xfId="0" applyNumberFormat="1" applyFill="1" applyBorder="1" applyAlignment="1" applyProtection="1">
      <alignment vertical="center" wrapText="1" shrinkToFit="1"/>
      <protection hidden="1"/>
    </xf>
    <xf numFmtId="1" fontId="0" fillId="4" borderId="18" xfId="0" applyNumberFormat="1" applyFill="1" applyBorder="1" applyAlignment="1">
      <alignment horizontal="center" vertical="center"/>
    </xf>
    <xf numFmtId="0" fontId="9" fillId="4" borderId="19" xfId="0" applyFont="1" applyFill="1" applyBorder="1" applyAlignment="1" applyProtection="1">
      <alignment horizontal="left" vertical="center" wrapText="1"/>
      <protection hidden="1"/>
    </xf>
    <xf numFmtId="1" fontId="0" fillId="0" borderId="20" xfId="0" applyNumberFormat="1" applyFill="1" applyBorder="1" applyAlignment="1" applyProtection="1">
      <alignment horizontal="center" vertical="center"/>
      <protection locked="0"/>
    </xf>
    <xf numFmtId="1" fontId="11" fillId="4" borderId="18" xfId="0" applyNumberFormat="1" applyFont="1" applyFill="1" applyBorder="1" applyAlignment="1" applyProtection="1">
      <alignment horizontal="center" vertical="center" wrapText="1"/>
      <protection hidden="1"/>
    </xf>
    <xf numFmtId="1" fontId="0" fillId="0" borderId="18" xfId="0" applyNumberFormat="1" applyFill="1" applyBorder="1" applyAlignment="1" applyProtection="1">
      <alignment horizontal="center" vertical="center"/>
      <protection locked="0"/>
    </xf>
    <xf numFmtId="1" fontId="0" fillId="4" borderId="18" xfId="0" applyNumberFormat="1" applyFont="1" applyFill="1" applyBorder="1" applyAlignment="1" applyProtection="1">
      <alignment horizontal="center" vertical="center" wrapText="1"/>
      <protection hidden="1"/>
    </xf>
    <xf numFmtId="1" fontId="12" fillId="3" borderId="0" xfId="0" applyNumberFormat="1" applyFont="1" applyFill="1" applyBorder="1" applyAlignment="1">
      <alignment horizontal="center" vertical="center"/>
    </xf>
    <xf numFmtId="1" fontId="12" fillId="3" borderId="0" xfId="0" applyNumberFormat="1" applyFont="1" applyFill="1" applyBorder="1" applyAlignment="1">
      <alignment vertical="center"/>
    </xf>
    <xf numFmtId="1" fontId="13" fillId="3" borderId="0" xfId="0" applyNumberFormat="1" applyFont="1" applyFill="1" applyAlignment="1">
      <alignment vertical="center"/>
    </xf>
    <xf numFmtId="1" fontId="12" fillId="3" borderId="0" xfId="0" applyNumberFormat="1" applyFont="1" applyFill="1" applyBorder="1" applyAlignment="1">
      <alignment horizontal="center" vertical="center"/>
    </xf>
    <xf numFmtId="1" fontId="0" fillId="4" borderId="6" xfId="0" applyNumberFormat="1" applyFill="1" applyBorder="1" applyAlignment="1">
      <alignment horizontal="center" vertical="center"/>
    </xf>
    <xf numFmtId="1" fontId="0" fillId="4" borderId="7" xfId="0" applyNumberFormat="1" applyFill="1" applyBorder="1" applyAlignment="1">
      <alignment horizontal="center" vertical="center"/>
    </xf>
    <xf numFmtId="1" fontId="0" fillId="4" borderId="9" xfId="0" applyNumberFormat="1" applyFill="1" applyBorder="1" applyAlignment="1">
      <alignment horizontal="center" vertical="center"/>
    </xf>
    <xf numFmtId="1" fontId="0" fillId="4" borderId="8" xfId="0" applyNumberFormat="1" applyFill="1" applyBorder="1" applyAlignment="1">
      <alignment horizontal="center" vertical="center"/>
    </xf>
    <xf numFmtId="1" fontId="0" fillId="4" borderId="9" xfId="0" applyNumberFormat="1" applyFill="1" applyBorder="1" applyAlignment="1" applyProtection="1">
      <alignment horizontal="center" vertical="center" shrinkToFit="1"/>
      <protection hidden="1"/>
    </xf>
    <xf numFmtId="1" fontId="0" fillId="4" borderId="7" xfId="0" applyNumberFormat="1" applyFill="1" applyBorder="1" applyAlignment="1" applyProtection="1">
      <alignment horizontal="center" vertical="center" shrinkToFit="1"/>
      <protection hidden="1"/>
    </xf>
    <xf numFmtId="1" fontId="0" fillId="4" borderId="6" xfId="0" applyNumberFormat="1" applyFill="1" applyBorder="1" applyAlignment="1" applyProtection="1">
      <alignment horizontal="center" vertical="center" shrinkToFit="1"/>
      <protection hidden="1"/>
    </xf>
    <xf numFmtId="1" fontId="7" fillId="2" borderId="2" xfId="0" applyNumberFormat="1" applyFont="1" applyFill="1" applyBorder="1" applyAlignment="1" applyProtection="1">
      <alignment horizontal="right" vertical="center"/>
    </xf>
    <xf numFmtId="1" fontId="7" fillId="2" borderId="5" xfId="0" applyNumberFormat="1" applyFont="1" applyFill="1" applyBorder="1" applyAlignment="1" applyProtection="1">
      <alignment horizontal="right" vertical="center"/>
    </xf>
    <xf numFmtId="1" fontId="0" fillId="0" borderId="0" xfId="0" applyNumberFormat="1" applyFill="1" applyBorder="1" applyAlignment="1" applyProtection="1">
      <alignment horizontal="right" vertical="center"/>
    </xf>
    <xf numFmtId="1" fontId="1" fillId="2" borderId="1"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1" fontId="6" fillId="0" borderId="3" xfId="0" applyNumberFormat="1" applyFont="1" applyFill="1" applyBorder="1" applyAlignment="1" applyProtection="1">
      <alignment horizontal="center" vertical="center"/>
      <protection locked="0"/>
    </xf>
    <xf numFmtId="1" fontId="0" fillId="5" borderId="0" xfId="0" applyNumberFormat="1" applyFill="1" applyBorder="1" applyAlignment="1">
      <alignment vertical="center"/>
    </xf>
  </cellXfs>
  <cellStyles count="1">
    <cellStyle name="Normal" xfId="0" builtinId="0"/>
  </cellStyles>
  <dxfs count="44">
    <dxf>
      <font>
        <color rgb="FF9C0006"/>
      </font>
    </dxf>
    <dxf>
      <fill>
        <patternFill>
          <bgColor rgb="FFFFC7CE"/>
        </patternFill>
      </fill>
    </dxf>
    <dxf>
      <fill>
        <patternFill>
          <bgColor rgb="FFFFC7CE"/>
        </patternFill>
      </fill>
    </dxf>
    <dxf>
      <fill>
        <patternFill>
          <bgColor rgb="FFFFC7CE"/>
        </patternFill>
      </fill>
    </dxf>
    <dxf>
      <font>
        <color rgb="FF9C0006"/>
      </font>
    </dxf>
    <dxf>
      <fill>
        <patternFill>
          <bgColor rgb="FFFFC7CE"/>
        </patternFill>
      </fill>
    </dxf>
    <dxf>
      <fill>
        <patternFill>
          <bgColor rgb="FFFFC7CE"/>
        </patternFill>
      </fill>
    </dxf>
    <dxf>
      <fill>
        <patternFill>
          <bgColor rgb="FFFFC7CE"/>
        </patternFill>
      </fill>
    </dxf>
    <dxf>
      <font>
        <color rgb="FF9C0006"/>
      </font>
    </dxf>
    <dxf>
      <fill>
        <patternFill>
          <bgColor rgb="FFFFC7CE"/>
        </patternFill>
      </fill>
    </dxf>
    <dxf>
      <fill>
        <patternFill>
          <bgColor rgb="FFFFC7CE"/>
        </patternFill>
      </fill>
    </dxf>
    <dxf>
      <fill>
        <patternFill>
          <bgColor rgb="FFFFC7CE"/>
        </patternFill>
      </fill>
    </dxf>
    <dxf>
      <font>
        <color rgb="FF9C0006"/>
      </font>
    </dxf>
    <dxf>
      <fill>
        <patternFill>
          <bgColor rgb="FFFFC7CE"/>
        </patternFill>
      </fill>
    </dxf>
    <dxf>
      <fill>
        <patternFill>
          <bgColor rgb="FFFFC7CE"/>
        </patternFill>
      </fill>
    </dxf>
    <dxf>
      <fill>
        <patternFill>
          <bgColor rgb="FFFFC7CE"/>
        </patternFill>
      </fill>
    </dxf>
    <dxf>
      <font>
        <color rgb="FF9C0006"/>
      </font>
    </dxf>
    <dxf>
      <fill>
        <patternFill>
          <bgColor rgb="FFFFC7CE"/>
        </patternFill>
      </fill>
    </dxf>
    <dxf>
      <fill>
        <patternFill>
          <bgColor rgb="FFFFC7CE"/>
        </patternFill>
      </fill>
    </dxf>
    <dxf>
      <fill>
        <patternFill>
          <bgColor rgb="FFFFC7CE"/>
        </patternFill>
      </fill>
    </dxf>
    <dxf>
      <font>
        <color rgb="FF9C0006"/>
      </font>
    </dxf>
    <dxf>
      <fill>
        <patternFill>
          <bgColor rgb="FFFFC7CE"/>
        </patternFill>
      </fill>
    </dxf>
    <dxf>
      <fill>
        <patternFill>
          <bgColor rgb="FFFFC7CE"/>
        </patternFill>
      </fill>
    </dxf>
    <dxf>
      <fill>
        <patternFill>
          <bgColor rgb="FFFFC7CE"/>
        </patternFill>
      </fill>
    </dxf>
    <dxf>
      <font>
        <color rgb="FF9C0006"/>
      </font>
    </dxf>
    <dxf>
      <fill>
        <patternFill>
          <bgColor rgb="FFFFC7CE"/>
        </patternFill>
      </fill>
    </dxf>
    <dxf>
      <fill>
        <patternFill>
          <bgColor rgb="FFFFC7CE"/>
        </patternFill>
      </fill>
    </dxf>
    <dxf>
      <fill>
        <patternFill>
          <bgColor rgb="FFFFC7CE"/>
        </patternFill>
      </fill>
    </dxf>
    <dxf>
      <font>
        <color rgb="FF9C0006"/>
      </font>
    </dxf>
    <dxf>
      <fill>
        <patternFill>
          <bgColor rgb="FFFFC7CE"/>
        </patternFill>
      </fill>
    </dxf>
    <dxf>
      <fill>
        <patternFill>
          <bgColor rgb="FFFFC7CE"/>
        </patternFill>
      </fill>
    </dxf>
    <dxf>
      <fill>
        <patternFill>
          <bgColor rgb="FFFFC7CE"/>
        </patternFill>
      </fill>
    </dxf>
    <dxf>
      <font>
        <color rgb="FF9C0006"/>
      </font>
    </dxf>
    <dxf>
      <fill>
        <patternFill>
          <bgColor rgb="FFFFC7CE"/>
        </patternFill>
      </fill>
    </dxf>
    <dxf>
      <fill>
        <patternFill>
          <bgColor rgb="FFFFC7CE"/>
        </patternFill>
      </fill>
    </dxf>
    <dxf>
      <fill>
        <patternFill>
          <bgColor rgb="FFFFC7CE"/>
        </patternFill>
      </fill>
    </dxf>
    <dxf>
      <font>
        <color rgb="FF9C0006"/>
      </font>
    </dxf>
    <dxf>
      <fill>
        <patternFill>
          <bgColor rgb="FFFFC7CE"/>
        </patternFill>
      </fill>
    </dxf>
    <dxf>
      <fill>
        <patternFill>
          <bgColor rgb="FFFFC7CE"/>
        </patternFill>
      </fill>
    </dxf>
    <dxf>
      <fill>
        <patternFill>
          <bgColor rgb="FFFFC7CE"/>
        </patternFill>
      </fill>
    </dxf>
    <dxf>
      <font>
        <color rgb="FF9C0006"/>
      </font>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233022</xdr:colOff>
      <xdr:row>1</xdr:row>
      <xdr:rowOff>34018</xdr:rowOff>
    </xdr:from>
    <xdr:to>
      <xdr:col>22</xdr:col>
      <xdr:colOff>6388554</xdr:colOff>
      <xdr:row>13</xdr:row>
      <xdr:rowOff>176893</xdr:rowOff>
    </xdr:to>
    <xdr:sp macro="" textlink="">
      <xdr:nvSpPr>
        <xdr:cNvPr id="2" name="Folded Corner 1"/>
        <xdr:cNvSpPr/>
      </xdr:nvSpPr>
      <xdr:spPr>
        <a:xfrm>
          <a:off x="9635558" y="415018"/>
          <a:ext cx="6155532" cy="2864304"/>
        </a:xfrm>
        <a:prstGeom prst="foldedCorner">
          <a:avLst>
            <a:gd name="adj" fmla="val 5923"/>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id-ID" sz="1400" b="1" u="sng"/>
            <a:t>PETUNJUK:</a:t>
          </a:r>
        </a:p>
        <a:p>
          <a:pPr algn="ctr"/>
          <a:endParaRPr lang="id-ID" sz="1000" b="1" u="sng"/>
        </a:p>
        <a:p>
          <a:pPr algn="l"/>
          <a:r>
            <a:rPr lang="id-ID" sz="1150" b="1" u="none"/>
            <a:t>1. Pilih </a:t>
          </a:r>
          <a:r>
            <a:rPr lang="id-ID" sz="1150" b="1" u="none">
              <a:solidFill>
                <a:srgbClr val="C00000"/>
              </a:solidFill>
            </a:rPr>
            <a:t>YA</a:t>
          </a:r>
          <a:r>
            <a:rPr lang="id-ID" sz="1150" b="1" u="none"/>
            <a:t> untuk Indikator yang diadakan penilaian, pilih </a:t>
          </a:r>
          <a:r>
            <a:rPr lang="id-ID" sz="1150" b="1" u="none">
              <a:solidFill>
                <a:srgbClr val="C00000"/>
              </a:solidFill>
            </a:rPr>
            <a:t>TIDAK</a:t>
          </a:r>
          <a:r>
            <a:rPr lang="id-ID" sz="1150" b="1" u="none"/>
            <a:t> jika </a:t>
          </a:r>
          <a:r>
            <a:rPr lang="id-ID" sz="1150" b="1" u="none" baseline="0"/>
            <a:t>Indikatornya tidak dinilai</a:t>
          </a:r>
          <a:endParaRPr lang="id-ID" sz="1150" b="1" u="none"/>
        </a:p>
        <a:p>
          <a:pPr algn="l"/>
          <a:r>
            <a:rPr lang="id-ID" sz="1150" b="1"/>
            <a:t>2. Silahkan isi </a:t>
          </a:r>
          <a:r>
            <a:rPr lang="id-ID" sz="1150" b="1" baseline="0"/>
            <a:t>kolom </a:t>
          </a:r>
          <a:r>
            <a:rPr lang="id-ID" sz="1150" b="1" baseline="0">
              <a:solidFill>
                <a:srgbClr val="C00000"/>
              </a:solidFill>
            </a:rPr>
            <a:t>Skor 0-3 </a:t>
          </a:r>
          <a:r>
            <a:rPr lang="id-ID" sz="1150" b="1" baseline="0"/>
            <a:t>untuk masing-masing indikator yang dinilai dengan ketentuan sbb:</a:t>
          </a:r>
        </a:p>
        <a:p>
          <a:pPr algn="l"/>
          <a:r>
            <a:rPr lang="id-ID" sz="1150" b="1" baseline="0"/>
            <a:t>	3 apabila indikator SELALU dilakukan</a:t>
          </a:r>
        </a:p>
        <a:p>
          <a:pPr algn="l"/>
          <a:r>
            <a:rPr lang="id-ID" sz="1150" b="1" baseline="0"/>
            <a:t>	2 apabila indikator SERING dilakukan</a:t>
          </a:r>
        </a:p>
        <a:p>
          <a:pPr algn="l"/>
          <a:r>
            <a:rPr lang="id-ID" sz="1150" b="1" baseline="0"/>
            <a:t>	1 apabila indikator JARANG dilakukan</a:t>
          </a:r>
        </a:p>
        <a:p>
          <a:pPr algn="l"/>
          <a:r>
            <a:rPr lang="id-ID" sz="1150" b="1" baseline="0"/>
            <a:t>	0 apabila indikator TIDAK PERNAH dilakukan</a:t>
          </a:r>
        </a:p>
        <a:p>
          <a:pPr marL="0" marR="0" indent="0" defTabSz="914400" eaLnBrk="1" fontAlgn="auto" latinLnBrk="0" hangingPunct="1">
            <a:lnSpc>
              <a:spcPct val="100000"/>
            </a:lnSpc>
            <a:spcBef>
              <a:spcPts val="0"/>
            </a:spcBef>
            <a:spcAft>
              <a:spcPts val="0"/>
            </a:spcAft>
            <a:buClrTx/>
            <a:buSzTx/>
            <a:buFontTx/>
            <a:buNone/>
            <a:tabLst/>
            <a:defRPr/>
          </a:pPr>
          <a:r>
            <a:rPr lang="id-ID" sz="1150" b="1" baseline="0"/>
            <a:t>3. Jika Indikatornya </a:t>
          </a:r>
          <a:r>
            <a:rPr lang="id-ID" sz="1150" b="1" baseline="0">
              <a:solidFill>
                <a:srgbClr val="C00000"/>
              </a:solidFill>
            </a:rPr>
            <a:t>TIDAK</a:t>
          </a:r>
          <a:r>
            <a:rPr lang="id-ID" sz="1150" b="1" baseline="0"/>
            <a:t> dinilai maka </a:t>
          </a:r>
          <a:r>
            <a:rPr lang="id-ID" sz="1150" b="1" baseline="0">
              <a:solidFill>
                <a:schemeClr val="dk1"/>
              </a:solidFill>
              <a:effectLst/>
              <a:latin typeface="+mn-lt"/>
              <a:ea typeface="+mn-ea"/>
              <a:cs typeface="+mn-cs"/>
            </a:rPr>
            <a:t>kolom </a:t>
          </a:r>
          <a:r>
            <a:rPr lang="id-ID" sz="1150" b="1" baseline="0">
              <a:solidFill>
                <a:srgbClr val="C00000"/>
              </a:solidFill>
              <a:effectLst/>
              <a:latin typeface="+mn-lt"/>
              <a:ea typeface="+mn-ea"/>
              <a:cs typeface="+mn-cs"/>
            </a:rPr>
            <a:t>Skor</a:t>
          </a:r>
          <a:r>
            <a:rPr lang="id-ID" sz="1150" b="1" baseline="0">
              <a:solidFill>
                <a:srgbClr val="C00000"/>
              </a:solidFill>
            </a:rPr>
            <a:t> </a:t>
          </a:r>
          <a:r>
            <a:rPr lang="id-ID" sz="1150" b="1" baseline="0">
              <a:solidFill>
                <a:srgbClr val="C00000"/>
              </a:solidFill>
              <a:effectLst/>
              <a:latin typeface="+mn-lt"/>
              <a:ea typeface="+mn-ea"/>
              <a:cs typeface="+mn-cs"/>
            </a:rPr>
            <a:t>0-3</a:t>
          </a:r>
          <a:r>
            <a:rPr lang="id-ID" sz="1150" b="1" baseline="0">
              <a:solidFill>
                <a:schemeClr val="dk1"/>
              </a:solidFill>
              <a:effectLst/>
              <a:latin typeface="+mn-lt"/>
              <a:ea typeface="+mn-ea"/>
              <a:cs typeface="+mn-cs"/>
            </a:rPr>
            <a:t> untuk masing-masing Indikator yang tidak  </a:t>
          </a:r>
        </a:p>
        <a:p>
          <a:pPr marL="0" marR="0" indent="0" defTabSz="914400" eaLnBrk="1" fontAlgn="auto" latinLnBrk="0" hangingPunct="1">
            <a:lnSpc>
              <a:spcPct val="100000"/>
            </a:lnSpc>
            <a:spcBef>
              <a:spcPts val="0"/>
            </a:spcBef>
            <a:spcAft>
              <a:spcPts val="0"/>
            </a:spcAft>
            <a:buClrTx/>
            <a:buSzTx/>
            <a:buFontTx/>
            <a:buNone/>
            <a:tabLst/>
            <a:defRPr/>
          </a:pPr>
          <a:r>
            <a:rPr lang="id-ID" sz="1150" b="1" baseline="0">
              <a:solidFill>
                <a:schemeClr val="dk1"/>
              </a:solidFill>
              <a:effectLst/>
              <a:latin typeface="+mn-lt"/>
              <a:ea typeface="+mn-ea"/>
              <a:cs typeface="+mn-cs"/>
            </a:rPr>
            <a:t>    dinilai tersebut </a:t>
          </a:r>
          <a:r>
            <a:rPr lang="id-ID" sz="1150" b="1" baseline="0"/>
            <a:t>jangan diisi angka apapun (kosongkan)</a:t>
          </a:r>
        </a:p>
        <a:p>
          <a:pPr eaLnBrk="1" fontAlgn="auto" latinLnBrk="0" hangingPunct="1"/>
          <a:r>
            <a:rPr lang="id-ID" sz="1150" b="1" baseline="0">
              <a:solidFill>
                <a:sysClr val="windowText" lastClr="000000"/>
              </a:solidFill>
            </a:rPr>
            <a:t>4</a:t>
          </a:r>
          <a:r>
            <a:rPr lang="id-ID" sz="1150" b="1" baseline="0">
              <a:solidFill>
                <a:srgbClr val="C00000"/>
              </a:solidFill>
            </a:rPr>
            <a:t>. </a:t>
          </a:r>
          <a:r>
            <a:rPr lang="id-ID" sz="1150" b="1" baseline="0">
              <a:solidFill>
                <a:schemeClr val="dk1"/>
              </a:solidFill>
              <a:effectLst/>
              <a:latin typeface="+mn-lt"/>
              <a:ea typeface="+mn-ea"/>
              <a:cs typeface="+mn-cs"/>
            </a:rPr>
            <a:t>Jika Indikatornya dinilai ( </a:t>
          </a:r>
          <a:r>
            <a:rPr lang="id-ID" sz="1150" b="1" baseline="0">
              <a:solidFill>
                <a:srgbClr val="C00000"/>
              </a:solidFill>
              <a:effectLst/>
              <a:latin typeface="+mn-lt"/>
              <a:ea typeface="+mn-ea"/>
              <a:cs typeface="+mn-cs"/>
            </a:rPr>
            <a:t>YA</a:t>
          </a:r>
          <a:r>
            <a:rPr lang="id-ID" sz="1150" b="1" baseline="0">
              <a:solidFill>
                <a:schemeClr val="dk1"/>
              </a:solidFill>
              <a:effectLst/>
              <a:latin typeface="+mn-lt"/>
              <a:ea typeface="+mn-ea"/>
              <a:cs typeface="+mn-cs"/>
            </a:rPr>
            <a:t> ) maka kolom </a:t>
          </a:r>
          <a:r>
            <a:rPr lang="id-ID" sz="1150" b="1" baseline="0">
              <a:solidFill>
                <a:srgbClr val="C00000"/>
              </a:solidFill>
              <a:effectLst/>
              <a:latin typeface="+mn-lt"/>
              <a:ea typeface="+mn-ea"/>
              <a:cs typeface="+mn-cs"/>
            </a:rPr>
            <a:t>Skor 0-3</a:t>
          </a:r>
          <a:r>
            <a:rPr lang="id-ID" sz="1150" b="1" baseline="0">
              <a:solidFill>
                <a:schemeClr val="dk1"/>
              </a:solidFill>
              <a:effectLst/>
              <a:latin typeface="+mn-lt"/>
              <a:ea typeface="+mn-ea"/>
              <a:cs typeface="+mn-cs"/>
            </a:rPr>
            <a:t> untuk masing-masing Indikator yang dinilai </a:t>
          </a:r>
        </a:p>
        <a:p>
          <a:pPr eaLnBrk="1" fontAlgn="auto" latinLnBrk="0" hangingPunct="1"/>
          <a:r>
            <a:rPr lang="id-ID" sz="1150" b="1" baseline="0">
              <a:solidFill>
                <a:schemeClr val="dk1"/>
              </a:solidFill>
              <a:effectLst/>
              <a:latin typeface="+mn-lt"/>
              <a:ea typeface="+mn-ea"/>
              <a:cs typeface="+mn-cs"/>
            </a:rPr>
            <a:t>     tersebut harus diisi </a:t>
          </a:r>
          <a:endParaRPr lang="id-ID" sz="1150" b="1">
            <a:solidFill>
              <a:srgbClr val="C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ripsi%20MaPel%20Versi%201.1.11%20(Office%2020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PUT DATA"/>
      <sheetName val="SIKAP SPIRITUAL"/>
      <sheetName val="SIKAP SOSIAL"/>
      <sheetName val="PENGETAHUAN"/>
      <sheetName val="KETERAMPILAN"/>
      <sheetName val="REKAP"/>
    </sheetNames>
    <sheetDataSet>
      <sheetData sheetId="0"/>
      <sheetData sheetId="1">
        <row r="10">
          <cell r="D10" t="str">
            <v>ALFARENS BARENS BILASI</v>
          </cell>
        </row>
        <row r="11">
          <cell r="D11" t="str">
            <v>ALFONS KAMORA SAWOTI</v>
          </cell>
        </row>
        <row r="12">
          <cell r="D12" t="str">
            <v>ANWAR CETOBA</v>
          </cell>
        </row>
        <row r="13">
          <cell r="D13" t="str">
            <v>BERTHUS ASWA</v>
          </cell>
        </row>
        <row r="14">
          <cell r="D14" t="str">
            <v>DANI SILO</v>
          </cell>
        </row>
        <row r="15">
          <cell r="D15" t="str">
            <v>DENIS EFENTUS INYARA</v>
          </cell>
        </row>
        <row r="16">
          <cell r="D16" t="str">
            <v>DORTHEA SEWANSO</v>
          </cell>
        </row>
        <row r="17">
          <cell r="D17" t="str">
            <v>ELIESER MANASE BEROTABUI</v>
          </cell>
        </row>
        <row r="18">
          <cell r="D18" t="str">
            <v>GABRIEL SOSTENES SOROMAJA</v>
          </cell>
        </row>
        <row r="19">
          <cell r="D19" t="str">
            <v>IRMA HUBEKE NUNUBUKWAU</v>
          </cell>
        </row>
        <row r="20">
          <cell r="D20" t="str">
            <v>JOHN WANIMBO</v>
          </cell>
        </row>
        <row r="21">
          <cell r="D21" t="str">
            <v>JOKO MESIAS KOGOYA</v>
          </cell>
        </row>
        <row r="22">
          <cell r="D22" t="str">
            <v>JULFIAN PATRIC BILASI</v>
          </cell>
        </row>
        <row r="23">
          <cell r="D23" t="str">
            <v>KELIOPAS KUHO SEWANSO</v>
          </cell>
        </row>
        <row r="24">
          <cell r="D24" t="str">
            <v>KRIS TIWA</v>
          </cell>
        </row>
        <row r="25">
          <cell r="D25" t="str">
            <v>LENDI SILO</v>
          </cell>
        </row>
        <row r="26">
          <cell r="D26" t="str">
            <v>LIDIA INDEAI</v>
          </cell>
        </row>
        <row r="27">
          <cell r="D27" t="str">
            <v>LORNA STEVANI AMOIYE</v>
          </cell>
        </row>
        <row r="28">
          <cell r="D28" t="str">
            <v>MARGARETA BASUTEI</v>
          </cell>
        </row>
        <row r="29">
          <cell r="D29" t="str">
            <v>MENINA SIBETAI</v>
          </cell>
        </row>
        <row r="30">
          <cell r="D30" t="str">
            <v>MIGEL MARSEL RUMAIKEWI</v>
          </cell>
        </row>
        <row r="31">
          <cell r="D31" t="str">
            <v>MUHAMMAD FAISAL ARIFIN</v>
          </cell>
        </row>
        <row r="32">
          <cell r="D32" t="str">
            <v>NATANIEL WERKO</v>
          </cell>
        </row>
        <row r="33">
          <cell r="D33" t="str">
            <v>PILEMON SAWAPI</v>
          </cell>
        </row>
        <row r="34">
          <cell r="D34" t="str">
            <v>PITER SISKO B SURUMI</v>
          </cell>
        </row>
        <row r="35">
          <cell r="D35" t="str">
            <v>SAMSU USA</v>
          </cell>
        </row>
        <row r="36">
          <cell r="D36" t="str">
            <v>SAPEDURA CANDRA BILASI</v>
          </cell>
        </row>
        <row r="37">
          <cell r="D37" t="str">
            <v>SOTER JOIS SOROMAJA</v>
          </cell>
        </row>
        <row r="38">
          <cell r="D38" t="str">
            <v>TANIA PENINA BILASI</v>
          </cell>
        </row>
        <row r="39">
          <cell r="D39" t="str">
            <v>TEDI SAWOTI</v>
          </cell>
        </row>
        <row r="40">
          <cell r="D40" t="str">
            <v>TELINCE WEYA</v>
          </cell>
        </row>
        <row r="41">
          <cell r="D41" t="str">
            <v>TERESIA BILASI</v>
          </cell>
        </row>
        <row r="42">
          <cell r="D42" t="str">
            <v>YAFET AHAKE NOBAN</v>
          </cell>
        </row>
        <row r="43">
          <cell r="D43" t="str">
            <v>YAKOBUS TAWANE</v>
          </cell>
        </row>
        <row r="44">
          <cell r="D44" t="str">
            <v>YANSEN TAWANE</v>
          </cell>
        </row>
        <row r="45">
          <cell r="D45" t="str">
            <v>YENNI SHERLY KRISTIN SORIRIM</v>
          </cell>
        </row>
        <row r="46">
          <cell r="D46" t="str">
            <v>YERMIA FERDINAN RUMANSARA</v>
          </cell>
        </row>
        <row r="47">
          <cell r="D47" t="str">
            <v>YOTAM MERNE</v>
          </cell>
        </row>
        <row r="48">
          <cell r="D48" t="str">
            <v>SIPORA SURUMI</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7"/>
  <sheetViews>
    <sheetView tabSelected="1" topLeftCell="X11" zoomScale="55" zoomScaleNormal="55" workbookViewId="0">
      <selection activeCell="AI17" sqref="AI17"/>
    </sheetView>
  </sheetViews>
  <sheetFormatPr defaultRowHeight="15" x14ac:dyDescent="0.25"/>
  <cols>
    <col min="1" max="1" width="6.5703125" style="1" customWidth="1"/>
    <col min="2" max="2" width="24.28515625" style="1" customWidth="1"/>
    <col min="3" max="22" width="5.42578125" style="1" customWidth="1"/>
    <col min="23" max="23" width="96.85546875" style="1" customWidth="1"/>
    <col min="24" max="24" width="6.5703125" style="1" customWidth="1"/>
    <col min="25" max="28" width="9.7109375" style="1" customWidth="1"/>
    <col min="29" max="29" width="13.42578125" style="1" bestFit="1" customWidth="1"/>
    <col min="30" max="33" width="9.7109375" style="1" customWidth="1"/>
    <col min="34" max="34" width="16" style="1" bestFit="1" customWidth="1"/>
    <col min="35" max="35" width="108.42578125" style="1" bestFit="1" customWidth="1"/>
    <col min="36" max="36" width="100.140625" style="1" customWidth="1"/>
    <col min="37" max="38" width="9.140625" style="1" customWidth="1"/>
    <col min="39" max="16384" width="9.140625" style="1"/>
  </cols>
  <sheetData>
    <row r="1" spans="1:36" ht="30" customHeight="1" x14ac:dyDescent="0.25">
      <c r="A1" s="54" t="s">
        <v>0</v>
      </c>
      <c r="B1" s="54"/>
      <c r="C1" s="54"/>
      <c r="D1" s="54"/>
      <c r="E1" s="54"/>
      <c r="F1" s="54"/>
      <c r="G1" s="54"/>
      <c r="H1" s="54"/>
      <c r="I1" s="54"/>
      <c r="J1" s="54"/>
      <c r="K1" s="54"/>
      <c r="L1" s="54"/>
      <c r="M1" s="55"/>
      <c r="N1" s="55"/>
      <c r="O1" s="55"/>
      <c r="P1" s="55"/>
      <c r="Q1" s="55"/>
      <c r="R1" s="55"/>
      <c r="S1" s="55"/>
      <c r="T1" s="55"/>
      <c r="U1" s="55"/>
      <c r="V1" s="55"/>
      <c r="W1" s="54"/>
    </row>
    <row r="2" spans="1:36" ht="15.75" x14ac:dyDescent="0.25">
      <c r="A2" s="2" t="s">
        <v>1</v>
      </c>
      <c r="B2" s="3"/>
      <c r="C2" s="3"/>
      <c r="D2" s="3"/>
      <c r="E2" s="3"/>
      <c r="F2" s="3"/>
      <c r="G2" s="3"/>
      <c r="H2" s="3"/>
      <c r="I2" s="3"/>
      <c r="J2" s="3"/>
      <c r="K2" s="3"/>
      <c r="L2" s="3"/>
      <c r="M2" s="4"/>
      <c r="N2" s="4"/>
      <c r="O2" s="4"/>
      <c r="P2" s="4"/>
      <c r="Q2" s="4"/>
      <c r="R2" s="4"/>
      <c r="S2" s="4"/>
      <c r="T2" s="4"/>
      <c r="U2" s="4"/>
      <c r="V2" s="4"/>
      <c r="W2" s="5"/>
    </row>
    <row r="3" spans="1:36" ht="15.75" x14ac:dyDescent="0.25">
      <c r="A3" s="2"/>
      <c r="B3" s="3"/>
      <c r="C3" s="3"/>
      <c r="D3" s="3"/>
      <c r="E3" s="3"/>
      <c r="F3" s="3"/>
      <c r="G3" s="3"/>
      <c r="H3" s="3"/>
      <c r="I3" s="3"/>
      <c r="J3" s="3"/>
      <c r="K3" s="3"/>
      <c r="L3" s="3"/>
      <c r="M3" s="4"/>
      <c r="N3" s="4"/>
      <c r="O3" s="4"/>
      <c r="P3" s="4"/>
      <c r="Q3" s="4"/>
      <c r="R3" s="4"/>
      <c r="S3" s="4"/>
      <c r="T3" s="4"/>
      <c r="U3" s="4"/>
      <c r="V3" s="4"/>
      <c r="W3" s="5"/>
    </row>
    <row r="4" spans="1:36" ht="18" x14ac:dyDescent="0.35">
      <c r="A4" s="6">
        <v>1</v>
      </c>
      <c r="B4" s="7" t="s">
        <v>2</v>
      </c>
      <c r="C4" s="3"/>
      <c r="D4" s="3"/>
      <c r="E4" s="3"/>
      <c r="F4" s="3"/>
      <c r="G4" s="3"/>
      <c r="H4" s="3"/>
      <c r="I4" s="3"/>
      <c r="J4" s="3"/>
      <c r="K4" s="3"/>
      <c r="L4" s="3"/>
      <c r="M4" s="8"/>
      <c r="N4" s="9"/>
      <c r="O4" s="8"/>
      <c r="P4" s="9"/>
      <c r="Q4" s="8"/>
      <c r="R4" s="8"/>
      <c r="S4" s="8"/>
      <c r="T4" s="10" t="s">
        <v>3</v>
      </c>
      <c r="U4" s="56" t="s">
        <v>4</v>
      </c>
      <c r="V4" s="56"/>
      <c r="W4" s="5"/>
      <c r="Y4" s="1" t="str">
        <f>IF(U4="TIDAK","","berdoa sebelum dan sesudah melakukan kegiatan")</f>
        <v>berdoa sebelum dan sesudah melakukan kegiatan</v>
      </c>
      <c r="AJ4" s="1" t="str">
        <f>IF(D18="","",IF(D18="A","selalu",IF(D18="B","sering",IF(D18="C","jarang",IF(D18="D","tidak pernah")))))</f>
        <v>selalu</v>
      </c>
    </row>
    <row r="5" spans="1:36" ht="18" x14ac:dyDescent="0.35">
      <c r="A5" s="6">
        <v>2</v>
      </c>
      <c r="B5" s="11" t="s">
        <v>5</v>
      </c>
      <c r="C5" s="12"/>
      <c r="D5" s="12"/>
      <c r="E5" s="12"/>
      <c r="F5" s="12"/>
      <c r="G5" s="12"/>
      <c r="H5" s="12"/>
      <c r="I5" s="12"/>
      <c r="J5" s="12"/>
      <c r="K5" s="12"/>
      <c r="L5" s="12"/>
      <c r="M5" s="12"/>
      <c r="N5" s="12"/>
      <c r="O5" s="12"/>
      <c r="P5" s="12"/>
      <c r="Q5" s="12"/>
      <c r="R5" s="12"/>
      <c r="S5" s="12"/>
      <c r="T5" s="10" t="s">
        <v>3</v>
      </c>
      <c r="U5" s="56" t="s">
        <v>4</v>
      </c>
      <c r="V5" s="56"/>
      <c r="W5" s="5" t="s">
        <v>6</v>
      </c>
      <c r="Y5" s="1" t="str">
        <f>IF(U5="TIDAK","","menjalankan ibadah sesuai dengan agamanya")</f>
        <v>menjalankan ibadah sesuai dengan agamanya</v>
      </c>
      <c r="AJ5" s="1" t="str">
        <f>IF(F18="","",IF(F18="A","selalu",IF(F18="B","sering",IF(F18="C","jarang",IF(F18="D","tidak pernah")))))</f>
        <v>sering</v>
      </c>
    </row>
    <row r="6" spans="1:36" ht="18" x14ac:dyDescent="0.35">
      <c r="A6" s="6">
        <v>3</v>
      </c>
      <c r="B6" s="11" t="s">
        <v>7</v>
      </c>
      <c r="C6" s="12"/>
      <c r="D6" s="12"/>
      <c r="E6" s="12"/>
      <c r="F6" s="12"/>
      <c r="G6" s="12"/>
      <c r="H6" s="12"/>
      <c r="I6" s="12"/>
      <c r="J6" s="12"/>
      <c r="K6" s="12"/>
      <c r="L6" s="12"/>
      <c r="M6" s="12"/>
      <c r="N6" s="12"/>
      <c r="O6" s="12"/>
      <c r="P6" s="12"/>
      <c r="Q6" s="12"/>
      <c r="R6" s="12"/>
      <c r="S6" s="12"/>
      <c r="T6" s="10" t="s">
        <v>3</v>
      </c>
      <c r="U6" s="56" t="s">
        <v>4</v>
      </c>
      <c r="V6" s="56"/>
      <c r="W6" s="5"/>
      <c r="Y6" s="1" t="str">
        <f>IF(U6="TIDAK","","memberi salam pada saat awal dan akhir kegiatan")</f>
        <v>memberi salam pada saat awal dan akhir kegiatan</v>
      </c>
      <c r="AJ6" s="1" t="str">
        <f>IF(H18="","",IF(H18="A","selalu",IF(H18="B","sering",IF(H18="C","jarang",IF(H18="D","tidak pernah")))))</f>
        <v>sering</v>
      </c>
    </row>
    <row r="7" spans="1:36" ht="18" x14ac:dyDescent="0.35">
      <c r="A7" s="6">
        <v>4</v>
      </c>
      <c r="B7" s="11" t="s">
        <v>8</v>
      </c>
      <c r="C7" s="12"/>
      <c r="D7" s="12"/>
      <c r="E7" s="12"/>
      <c r="F7" s="12"/>
      <c r="G7" s="12"/>
      <c r="H7" s="12"/>
      <c r="I7" s="12"/>
      <c r="J7" s="12"/>
      <c r="K7" s="12"/>
      <c r="L7" s="12"/>
      <c r="M7" s="12"/>
      <c r="N7" s="12"/>
      <c r="O7" s="12"/>
      <c r="P7" s="12"/>
      <c r="Q7" s="12"/>
      <c r="R7" s="12"/>
      <c r="S7" s="12"/>
      <c r="T7" s="10" t="s">
        <v>3</v>
      </c>
      <c r="U7" s="56" t="s">
        <v>4</v>
      </c>
      <c r="V7" s="56"/>
      <c r="W7" s="5"/>
      <c r="Y7" s="1" t="str">
        <f>IF(U7="TIDAK","","bersyukur atas nikmat dan karunia Tuhan Yang Maha Esa")</f>
        <v>bersyukur atas nikmat dan karunia Tuhan Yang Maha Esa</v>
      </c>
      <c r="AJ7" s="1" t="str">
        <f>IF(J18="","",IF(J18="A","selalu",IF(J18="B","sering",IF(J18="C","jarang",IF(J18="D","tidak pernah")))))</f>
        <v>sering</v>
      </c>
    </row>
    <row r="8" spans="1:36" ht="18" x14ac:dyDescent="0.35">
      <c r="A8" s="6">
        <v>5</v>
      </c>
      <c r="B8" s="11" t="s">
        <v>9</v>
      </c>
      <c r="C8" s="12"/>
      <c r="D8" s="12"/>
      <c r="E8" s="12"/>
      <c r="F8" s="12"/>
      <c r="G8" s="12"/>
      <c r="H8" s="12"/>
      <c r="I8" s="12"/>
      <c r="J8" s="12"/>
      <c r="K8" s="12"/>
      <c r="L8" s="12"/>
      <c r="M8" s="12"/>
      <c r="N8" s="12"/>
      <c r="O8" s="12"/>
      <c r="P8" s="12"/>
      <c r="Q8" s="12"/>
      <c r="R8" s="12"/>
      <c r="S8" s="12"/>
      <c r="T8" s="10" t="s">
        <v>3</v>
      </c>
      <c r="U8" s="56" t="s">
        <v>10</v>
      </c>
      <c r="V8" s="56"/>
      <c r="W8" s="5"/>
      <c r="Y8" s="1" t="str">
        <f>IF(U8="TIDAK","","mensyukuri kemampuan manusia dalam mengendalikan diri")</f>
        <v/>
      </c>
      <c r="AJ8" s="1" t="str">
        <f>IF(L18="","",IF(L18="A","selalu",IF(L18="B","sering",IF(L18="C","jarang",IF(L18="D","tidak pernah")))))</f>
        <v>sering</v>
      </c>
    </row>
    <row r="9" spans="1:36" ht="18" x14ac:dyDescent="0.35">
      <c r="A9" s="6">
        <v>6</v>
      </c>
      <c r="B9" s="11" t="s">
        <v>11</v>
      </c>
      <c r="C9" s="12"/>
      <c r="D9" s="12"/>
      <c r="E9" s="12"/>
      <c r="F9" s="12"/>
      <c r="G9" s="12"/>
      <c r="H9" s="12"/>
      <c r="I9" s="12"/>
      <c r="J9" s="12"/>
      <c r="K9" s="12"/>
      <c r="L9" s="12"/>
      <c r="M9" s="12"/>
      <c r="N9" s="12"/>
      <c r="O9" s="12"/>
      <c r="P9" s="12"/>
      <c r="Q9" s="12"/>
      <c r="R9" s="12"/>
      <c r="S9" s="12"/>
      <c r="T9" s="10" t="s">
        <v>3</v>
      </c>
      <c r="U9" s="56" t="s">
        <v>10</v>
      </c>
      <c r="V9" s="56"/>
      <c r="W9" s="5"/>
      <c r="Y9" s="1" t="str">
        <f>IF(U9="TIDAK","","bersyukur ketika berhasil mengerjakan sesuatu")</f>
        <v/>
      </c>
      <c r="AJ9" s="1" t="str">
        <f>IF(N18="","",IF(N18="A","selalu",IF(N18="B","sering",IF(N18="C","jarang",IF(N18="D","tidak pernah")))))</f>
        <v>selalu</v>
      </c>
    </row>
    <row r="10" spans="1:36" ht="18" x14ac:dyDescent="0.35">
      <c r="A10" s="6">
        <v>7</v>
      </c>
      <c r="B10" s="11" t="s">
        <v>12</v>
      </c>
      <c r="C10" s="12"/>
      <c r="D10" s="12"/>
      <c r="E10" s="12"/>
      <c r="F10" s="12"/>
      <c r="G10" s="12"/>
      <c r="H10" s="12"/>
      <c r="I10" s="12"/>
      <c r="J10" s="12"/>
      <c r="K10" s="12"/>
      <c r="L10" s="12"/>
      <c r="M10" s="12"/>
      <c r="N10" s="12"/>
      <c r="O10" s="12"/>
      <c r="P10" s="12"/>
      <c r="Q10" s="12"/>
      <c r="R10" s="12"/>
      <c r="S10" s="12"/>
      <c r="T10" s="10" t="s">
        <v>3</v>
      </c>
      <c r="U10" s="56" t="s">
        <v>10</v>
      </c>
      <c r="V10" s="56"/>
      <c r="W10" s="5"/>
      <c r="Y10" s="1" t="str">
        <f>IF(U10="TIDAK","","berserah diri (tawakal) kepada Tuhan setelah melakukan usaha")</f>
        <v/>
      </c>
      <c r="AJ10" s="1" t="str">
        <f>IF(P18="","",IF(P18="A","selalu",IF(P18="B","sering",IF(P18="C","jarang",IF(P18="D","tidak pernah")))))</f>
        <v>selalu</v>
      </c>
    </row>
    <row r="11" spans="1:36" ht="18" x14ac:dyDescent="0.35">
      <c r="A11" s="6">
        <v>8</v>
      </c>
      <c r="B11" s="11" t="s">
        <v>13</v>
      </c>
      <c r="C11" s="12"/>
      <c r="D11" s="12"/>
      <c r="E11" s="12"/>
      <c r="F11" s="12"/>
      <c r="G11" s="12"/>
      <c r="H11" s="12"/>
      <c r="I11" s="12"/>
      <c r="J11" s="12"/>
      <c r="K11" s="12"/>
      <c r="L11" s="12"/>
      <c r="M11" s="12"/>
      <c r="N11" s="12"/>
      <c r="O11" s="12"/>
      <c r="P11" s="12"/>
      <c r="Q11" s="12"/>
      <c r="R11" s="12"/>
      <c r="S11" s="12"/>
      <c r="T11" s="10" t="s">
        <v>3</v>
      </c>
      <c r="U11" s="56" t="s">
        <v>4</v>
      </c>
      <c r="V11" s="56"/>
      <c r="W11" s="5"/>
      <c r="Y11" s="1" t="str">
        <f>IF(U11="TIDAK","","memelihara hubungan baik dengan sesama umat ciptaan Tuhan Yang Maha Esa")</f>
        <v>memelihara hubungan baik dengan sesama umat ciptaan Tuhan Yang Maha Esa</v>
      </c>
      <c r="AJ11" s="1" t="str">
        <f>IF(R18="","",IF(R18="A","selalu",IF(R18="B","sering",IF(R18="C","jarang",IF(R18="D","tidak pernah")))))</f>
        <v>sering</v>
      </c>
    </row>
    <row r="12" spans="1:36" ht="18" x14ac:dyDescent="0.35">
      <c r="A12" s="6">
        <v>9</v>
      </c>
      <c r="B12" s="11" t="s">
        <v>14</v>
      </c>
      <c r="C12" s="13"/>
      <c r="D12" s="13"/>
      <c r="E12" s="13"/>
      <c r="F12" s="13"/>
      <c r="G12" s="13"/>
      <c r="H12" s="13"/>
      <c r="I12" s="13"/>
      <c r="J12" s="13"/>
      <c r="K12" s="13"/>
      <c r="L12" s="13"/>
      <c r="M12" s="12"/>
      <c r="N12" s="12"/>
      <c r="O12" s="12"/>
      <c r="P12" s="12"/>
      <c r="Q12" s="12"/>
      <c r="R12" s="12"/>
      <c r="S12" s="12"/>
      <c r="T12" s="10" t="s">
        <v>3</v>
      </c>
      <c r="U12" s="56" t="s">
        <v>10</v>
      </c>
      <c r="V12" s="56"/>
      <c r="W12" s="5"/>
      <c r="Y12" s="1" t="str">
        <f>IF(U12="TIDAK","","bersyukur kepada Tuhan Yang Maha Esa sebagai bangsa Indonesia")</f>
        <v/>
      </c>
      <c r="AJ12" s="1" t="str">
        <f>IF(T18="","",IF(T18="A","selalu",IF(T18="B","sering",IF(T18="C","jarang",IF(T18="D","tidak pernah")))))</f>
        <v>selalu</v>
      </c>
    </row>
    <row r="13" spans="1:36" ht="18" x14ac:dyDescent="0.35">
      <c r="A13" s="6">
        <v>10</v>
      </c>
      <c r="B13" s="11" t="s">
        <v>15</v>
      </c>
      <c r="C13" s="13"/>
      <c r="D13" s="13"/>
      <c r="E13" s="13"/>
      <c r="F13" s="13"/>
      <c r="G13" s="13"/>
      <c r="H13" s="13"/>
      <c r="I13" s="13"/>
      <c r="J13" s="13"/>
      <c r="K13" s="13"/>
      <c r="L13" s="13"/>
      <c r="M13" s="12"/>
      <c r="N13" s="12"/>
      <c r="O13" s="12"/>
      <c r="P13" s="12"/>
      <c r="Q13" s="12"/>
      <c r="R13" s="12"/>
      <c r="S13" s="12"/>
      <c r="T13" s="10" t="s">
        <v>3</v>
      </c>
      <c r="U13" s="56" t="s">
        <v>4</v>
      </c>
      <c r="V13" s="56"/>
      <c r="W13" s="51"/>
      <c r="Y13" s="1" t="str">
        <f>IF(U13="TIDAK","","menghormati orang lain yang menjalankan ibadah sesuai dengan agamanya")</f>
        <v>menghormati orang lain yang menjalankan ibadah sesuai dengan agamanya</v>
      </c>
      <c r="AJ13" s="1" t="str">
        <f>IF(V18="","",IF(V18="A","selalu",IF(V18="B","sering",IF(V18="C","jarang",IF(V18="D","tidak pernah")))))</f>
        <v>sering</v>
      </c>
    </row>
    <row r="14" spans="1:36" x14ac:dyDescent="0.25">
      <c r="A14" s="9"/>
      <c r="B14" s="9"/>
      <c r="C14" s="9"/>
      <c r="D14" s="9"/>
      <c r="E14" s="9"/>
      <c r="F14" s="9"/>
      <c r="G14" s="9"/>
      <c r="H14" s="9"/>
      <c r="I14" s="9"/>
      <c r="J14" s="9"/>
      <c r="K14" s="9"/>
      <c r="L14" s="9"/>
      <c r="M14" s="53"/>
      <c r="N14" s="53"/>
      <c r="O14" s="53"/>
      <c r="P14" s="53"/>
      <c r="Q14" s="53"/>
      <c r="R14" s="53"/>
      <c r="S14" s="53"/>
      <c r="T14" s="53"/>
      <c r="U14" s="53"/>
      <c r="V14" s="53"/>
      <c r="W14" s="52"/>
    </row>
    <row r="15" spans="1:36" ht="18" customHeight="1" x14ac:dyDescent="0.25">
      <c r="A15" s="44" t="s">
        <v>16</v>
      </c>
      <c r="B15" s="45" t="s">
        <v>17</v>
      </c>
      <c r="C15" s="46" t="s">
        <v>18</v>
      </c>
      <c r="D15" s="44"/>
      <c r="E15" s="44"/>
      <c r="F15" s="44"/>
      <c r="G15" s="44"/>
      <c r="H15" s="44"/>
      <c r="I15" s="44"/>
      <c r="J15" s="44"/>
      <c r="K15" s="44"/>
      <c r="L15" s="44"/>
      <c r="M15" s="44"/>
      <c r="N15" s="44"/>
      <c r="O15" s="44"/>
      <c r="P15" s="44"/>
      <c r="Q15" s="44"/>
      <c r="R15" s="44"/>
      <c r="S15" s="44"/>
      <c r="T15" s="44"/>
      <c r="U15" s="44"/>
      <c r="V15" s="44"/>
      <c r="W15" s="47" t="s">
        <v>19</v>
      </c>
    </row>
    <row r="16" spans="1:36" ht="45.75" customHeight="1" x14ac:dyDescent="0.25">
      <c r="A16" s="44"/>
      <c r="B16" s="45"/>
      <c r="C16" s="48" t="str">
        <f>"Indikator "&amp; A4</f>
        <v>Indikator 1</v>
      </c>
      <c r="D16" s="49"/>
      <c r="E16" s="50" t="str">
        <f>"Indikator "&amp; A5</f>
        <v>Indikator 2</v>
      </c>
      <c r="F16" s="49"/>
      <c r="G16" s="50" t="str">
        <f>"Indikator "&amp; A6</f>
        <v>Indikator 3</v>
      </c>
      <c r="H16" s="49"/>
      <c r="I16" s="50" t="str">
        <f>"Indikator "&amp; A7</f>
        <v>Indikator 4</v>
      </c>
      <c r="J16" s="49"/>
      <c r="K16" s="50" t="str">
        <f>"Indikator "&amp; A8</f>
        <v>Indikator 5</v>
      </c>
      <c r="L16" s="49"/>
      <c r="M16" s="50" t="str">
        <f>"Indikator "&amp; A9</f>
        <v>Indikator 6</v>
      </c>
      <c r="N16" s="49"/>
      <c r="O16" s="50" t="str">
        <f>"Indikator "&amp; A10</f>
        <v>Indikator 7</v>
      </c>
      <c r="P16" s="49"/>
      <c r="Q16" s="50" t="str">
        <f>"Indikator "&amp; A11</f>
        <v>Indikator 8</v>
      </c>
      <c r="R16" s="49"/>
      <c r="S16" s="50" t="str">
        <f>"Indikator "&amp; A12</f>
        <v>Indikator 9</v>
      </c>
      <c r="T16" s="49"/>
      <c r="U16" s="50" t="str">
        <f>"Indikator "&amp;A13</f>
        <v>Indikator 10</v>
      </c>
      <c r="V16" s="50"/>
      <c r="W16" s="44"/>
      <c r="X16" s="14"/>
      <c r="Y16" s="43" t="s">
        <v>20</v>
      </c>
      <c r="Z16" s="43"/>
      <c r="AA16" s="43"/>
      <c r="AB16" s="43"/>
      <c r="AC16" s="40"/>
      <c r="AD16" s="40"/>
      <c r="AE16" s="40"/>
      <c r="AF16" s="41"/>
      <c r="AG16" s="41"/>
      <c r="AH16" s="41"/>
      <c r="AI16" s="15"/>
      <c r="AJ16" s="15"/>
    </row>
    <row r="17" spans="1:42" ht="31.5" customHeight="1" x14ac:dyDescent="0.25">
      <c r="A17" s="44"/>
      <c r="B17" s="45"/>
      <c r="C17" s="16" t="s">
        <v>21</v>
      </c>
      <c r="D17" s="17" t="s">
        <v>22</v>
      </c>
      <c r="E17" s="18" t="s">
        <v>21</v>
      </c>
      <c r="F17" s="17" t="s">
        <v>22</v>
      </c>
      <c r="G17" s="18" t="s">
        <v>21</v>
      </c>
      <c r="H17" s="17" t="s">
        <v>22</v>
      </c>
      <c r="I17" s="18" t="s">
        <v>21</v>
      </c>
      <c r="J17" s="17" t="s">
        <v>22</v>
      </c>
      <c r="K17" s="18" t="s">
        <v>21</v>
      </c>
      <c r="L17" s="17" t="s">
        <v>22</v>
      </c>
      <c r="M17" s="18" t="s">
        <v>21</v>
      </c>
      <c r="N17" s="17" t="s">
        <v>22</v>
      </c>
      <c r="O17" s="18" t="s">
        <v>21</v>
      </c>
      <c r="P17" s="17" t="s">
        <v>22</v>
      </c>
      <c r="Q17" s="18" t="s">
        <v>21</v>
      </c>
      <c r="R17" s="17" t="s">
        <v>22</v>
      </c>
      <c r="S17" s="18" t="s">
        <v>21</v>
      </c>
      <c r="T17" s="17" t="s">
        <v>22</v>
      </c>
      <c r="U17" s="18" t="s">
        <v>21</v>
      </c>
      <c r="V17" s="17" t="s">
        <v>22</v>
      </c>
      <c r="W17" s="44"/>
      <c r="X17" s="14"/>
      <c r="Y17" s="41" t="s">
        <v>23</v>
      </c>
      <c r="Z17" s="41" t="s">
        <v>24</v>
      </c>
      <c r="AA17" s="41" t="s">
        <v>25</v>
      </c>
      <c r="AB17" s="41" t="s">
        <v>26</v>
      </c>
      <c r="AC17" s="41" t="s">
        <v>27</v>
      </c>
      <c r="AD17" s="41" t="s">
        <v>28</v>
      </c>
      <c r="AE17" s="41" t="s">
        <v>29</v>
      </c>
      <c r="AF17" s="41" t="s">
        <v>30</v>
      </c>
      <c r="AG17" s="41" t="s">
        <v>31</v>
      </c>
      <c r="AH17" s="41" t="s">
        <v>32</v>
      </c>
      <c r="AI17" s="57" t="s">
        <v>37</v>
      </c>
      <c r="AJ17" s="57" t="s">
        <v>38</v>
      </c>
      <c r="AM17" s="1" t="s">
        <v>33</v>
      </c>
      <c r="AN17" s="1" t="s">
        <v>34</v>
      </c>
      <c r="AO17" s="1" t="s">
        <v>35</v>
      </c>
      <c r="AP17" s="1" t="s">
        <v>36</v>
      </c>
    </row>
    <row r="18" spans="1:42" ht="123.75" customHeight="1" x14ac:dyDescent="0.25">
      <c r="A18" s="19">
        <v>1</v>
      </c>
      <c r="B18" s="20" t="str">
        <f>'[1]INPUT DATA'!D10</f>
        <v>ALFARENS BARENS BILASI</v>
      </c>
      <c r="C18" s="21">
        <v>3</v>
      </c>
      <c r="D18" s="22" t="str">
        <f>IF(C18="","",IF(C18&gt;=3,"A",IF(C18&gt;=2,"B",IF(C18&gt;=1,"C","D"))))</f>
        <v>A</v>
      </c>
      <c r="E18" s="23">
        <v>2</v>
      </c>
      <c r="F18" s="24" t="str">
        <f t="shared" ref="F18:F67" si="0">IF(E18="","",IF(E18&gt;=3,"A",IF(E18&gt;=2,"B",IF(E18&gt;=1,"C","D"))))</f>
        <v>B</v>
      </c>
      <c r="G18" s="23">
        <v>2</v>
      </c>
      <c r="H18" s="24" t="str">
        <f t="shared" ref="H18:H67" si="1">IF(G18="","",IF(G18&gt;=3,"A",IF(G18&gt;=2,"B",IF(G18&gt;=1,"C","D"))))</f>
        <v>B</v>
      </c>
      <c r="I18" s="23">
        <v>2</v>
      </c>
      <c r="J18" s="24" t="str">
        <f t="shared" ref="J18:J67" si="2">IF(I18="","",IF(I18&gt;=3,"A",IF(I18&gt;=2,"B",IF(I18&gt;=1,"C","D"))))</f>
        <v>B</v>
      </c>
      <c r="K18" s="23">
        <v>2</v>
      </c>
      <c r="L18" s="24" t="str">
        <f t="shared" ref="L18:L67" si="3">IF(K18="","",IF(K18&gt;=3,"A",IF(K18&gt;=2,"B",IF(K18&gt;=1,"C","D"))))</f>
        <v>B</v>
      </c>
      <c r="M18" s="23">
        <v>3</v>
      </c>
      <c r="N18" s="24" t="str">
        <f t="shared" ref="N18:N67" si="4">IF(M18="","",IF(M18&gt;=3,"A",IF(M18&gt;=2,"B",IF(M18&gt;=1,"C","D"))))</f>
        <v>A</v>
      </c>
      <c r="O18" s="23">
        <v>3</v>
      </c>
      <c r="P18" s="24" t="str">
        <f t="shared" ref="P18:P67" si="5">IF(O18="","",IF(O18&gt;=3,"A",IF(O18&gt;=2,"B",IF(O18&gt;=1,"C","D"))))</f>
        <v>A</v>
      </c>
      <c r="Q18" s="23">
        <v>2</v>
      </c>
      <c r="R18" s="24" t="str">
        <f t="shared" ref="R18:R67" si="6">IF(Q18="","",IF(Q18&gt;=3,"A",IF(Q18&gt;=2,"B",IF(Q18&gt;=1,"C","D"))))</f>
        <v>B</v>
      </c>
      <c r="S18" s="23">
        <v>3</v>
      </c>
      <c r="T18" s="24" t="str">
        <f t="shared" ref="T18:T67" si="7">IF(S18="","",IF(S18&gt;=3,"A",IF(S18&gt;=2,"B",IF(S18&gt;=1,"C","D"))))</f>
        <v>A</v>
      </c>
      <c r="U18" s="23">
        <v>2</v>
      </c>
      <c r="V18" s="24" t="str">
        <f t="shared" ref="V18:V67" si="8">IF(U18="","",IF(U18&gt;=3,"A",IF(U18&gt;=2,"B",IF(U18&gt;=1,"C","D"))))</f>
        <v>B</v>
      </c>
      <c r="W18" s="33" t="str">
        <f t="shared" ref="W18:W21" si="9">IFERROR(IF(AK18="","",Y18&amp;Z18&amp;AA18&amp;AB18&amp;AC18&amp;AD18&amp;AE18&amp;AF18&amp;AG18&amp;AH18&amp;". "),"")</f>
        <v xml:space="preserve">selalu Berdoa  sebelum  dan  sesudah  melakukan  kegiatan, sering Menjalankan ibadah sesuai dengan agamanya, sering Memberi salam pada saat awal dan akhir kegiatan, sering Bersyukur atas nikmat dan karunia Tuhan Yang Maha Esa, sering Mensyukuri kemampuan manusia dalam mengendalikan diri, selalu Bersyukur ketika berhasil mengerjakan sesuatu, selalu Berserah diri (tawakal) kepada Tuhan setelah melakukan usaha, sering Memelihara hubungan baik dengan sesama umat ciptaan Tuhan Yang Maha Esa, selalu Bersyukur kepada Tuhan Yang Maha Esa sebagai bangsa Indonesia, sering Menghormati orang lain yang menjalankan ibadah sesuai dengan agamanya. </v>
      </c>
      <c r="X18" s="25"/>
      <c r="Y18" s="26" t="str">
        <f>IF(D18="","",IF(D18="A","selalu",IF(D18="B","sering",IF(D18="C","jarang",IF(D18="D","tidak pernah"))))&amp;" "&amp;$B$4)</f>
        <v>selalu Berdoa  sebelum  dan  sesudah  melakukan  kegiatan</v>
      </c>
      <c r="Z18" s="26" t="str">
        <f>IF(F18="","",IF(F18="A",", selalu",IF(F18="B",", sering",IF(F18="C",", jarang",IF(F18="D",", tidak pernah"))))&amp;" "&amp;$B$5)</f>
        <v>, sering Menjalankan ibadah sesuai dengan agamanya</v>
      </c>
      <c r="AA18" s="26" t="str">
        <f>IF(H18="","",IF(H18="A",", selalu",IF(H18="B",", sering",IF(H18="C",", jarang",IF(H18="D",", tidak pernah"))))&amp;" "&amp;$B$6)</f>
        <v>, sering Memberi salam pada saat awal dan akhir kegiatan</v>
      </c>
      <c r="AB18" s="26" t="str">
        <f>IF(J18="","",IF(J18="A",", selalu",IF(J18="B",", sering",IF(J18="C",", jarang",IF(J18="D",", tidak pernah"))))&amp;" "&amp;$B$7)</f>
        <v>, sering Bersyukur atas nikmat dan karunia Tuhan Yang Maha Esa</v>
      </c>
      <c r="AC18" s="26" t="str">
        <f>IF(L18="","",IF(L18="A",", selalu",IF(L18="B",", sering",IF(L18="C",", jarang",IF(L18="D",", tidak pernah"))))&amp;" "&amp;$B$8)</f>
        <v>, sering Mensyukuri kemampuan manusia dalam mengendalikan diri</v>
      </c>
      <c r="AD18" s="26" t="str">
        <f>IF(N18="","",IF(N18="A",", selalu",IF(N18="B",", sering",IF(N18="C",", jarang",IF(N18="D",", tidak pernah"))))&amp;" "&amp;$B$9)</f>
        <v>, selalu Bersyukur ketika berhasil mengerjakan sesuatu</v>
      </c>
      <c r="AE18" s="26" t="str">
        <f>IF(P18="","",IF(P18="A",", selalu",IF(P18="B",", sering",IF(P18="C",", jarang",IF(P18="D",", tidak pernah"))))&amp;" "&amp;$B$10)</f>
        <v>, selalu Berserah diri (tawakal) kepada Tuhan setelah melakukan usaha</v>
      </c>
      <c r="AF18" s="26" t="str">
        <f>IF(R18="","",IF(R18="A",", selalu",IF(R18="B",", sering",IF(R18="C",", jarang",IF(R18="D",", tidak pernah"))))&amp;" "&amp;$B$11)</f>
        <v>, sering Memelihara hubungan baik dengan sesama umat ciptaan Tuhan Yang Maha Esa</v>
      </c>
      <c r="AG18" s="26" t="str">
        <f>IF(T18="","",IF(T18="A",", selalu",IF(T18="B",", sering",IF(T18="C",", jarang",IF(T18="D",", tidak pernah"))))&amp;" "&amp;$B$12)</f>
        <v>, selalu Bersyukur kepada Tuhan Yang Maha Esa sebagai bangsa Indonesia</v>
      </c>
      <c r="AH18" s="26" t="str">
        <f>IF(V18="","",IF(V18="A",", selalu",IF(V18="B",", sering",IF(V18="C",", jarang",IF(V18="D",", tidak pernah"))))&amp;" "&amp;$B$13)</f>
        <v>, sering Menghormati orang lain yang menjalankan ibadah sesuai dengan agamanya</v>
      </c>
      <c r="AI18" s="26" t="str">
        <f>IF(D18="A",Y18,"")&amp;IF(F18="A",Z18,"")&amp;IF(H18="A",AA18,"")&amp;IF(J18="A",AB18,"")&amp;IF(L18="A",AC18,"")&amp;IF(N18="A",AD18,"")&amp;IF(P18="A",AE18,"")&amp;IF(R18="A",AF18,"")&amp;IF(T18="A",AG18,"")&amp;IF(V18="A",AH18,"")&amp;IF(D18="B",Y18,"")&amp;IF(F18="B",Z18,"")&amp;IF(H18="B",AA18,"")&amp;IF(J18="B",AB18,"")&amp;IF(L18="B",AC18,"")&amp;IF(N18="B",AD18,"")&amp;IF(P18="B",AE18,"")&amp;IF(R18="B",AF18,"")&amp;IF(T18="B",AG18,"")&amp;IF(V18="B",AH18,"")&amp;IF(D18="C",Y18,"")&amp;IF(F18="C",Z18,"")&amp;IF(H18="C",AA18,"")&amp;IF(J18="C",AB18,"")&amp;IF(L18="C",AC18,"")&amp;IF(N18="C",AD18,"")&amp;IF(P18="C",AE18,"")&amp;IF(R18="C",AF18,"")&amp;IF(T18="C",AG18,"")&amp;IF(V18="C",AH18,"")&amp;IF(D18="D",Y18,"")&amp;IF(F18="D",Z18,"")&amp;IF(H18="D",AA18,"")&amp;IF(J18="D",AB18,"")&amp;IF(L18="D",AC18,"")&amp;IF(N18="D",AD18,"")&amp;IF(P18="D",AE18,"")&amp;IF(R18="D",AF18,"")&amp;IF(T18="D",AG18,"")&amp;IF(V18="D",AH18,"")</f>
        <v>selalu Berdoa  sebelum  dan  sesudah  melakukan  kegiatan, selalu Bersyukur ketika berhasil mengerjakan sesuatu, selalu Berserah diri (tawakal) kepada Tuhan setelah melakukan usaha, selalu Bersyukur kepada Tuhan Yang Maha Esa sebagai bangsa Indonesia, sering Menjalankan ibadah sesuai dengan agamanya, sering Memberi salam pada saat awal dan akhir kegiatan, sering Bersyukur atas nikmat dan karunia Tuhan Yang Maha Esa, sering Mensyukuri kemampuan manusia dalam mengendalikan diri, sering Memelihara hubungan baik dengan sesama umat ciptaan Tuhan Yang Maha Esa, sering Menghormati orang lain yang menjalankan ibadah sesuai dengan agamanya</v>
      </c>
      <c r="AJ18" s="26" t="str">
        <f>SUBSTITUTE(IF(V18="A",AH18,"")&amp;IF(T18="A",AG18,"")&amp;IF(R18="A",AF18,"")&amp;IF(P18="A",AE18,"")&amp;IF(N18="A",AD18,"")&amp;IF(L18="A",AC18,"")&amp;IF(J18="A",AB18,"")&amp;IF(H18="A",AA18,"")&amp;IF(F18="A",Z18,"")&amp;IF(D18="A",Y18,""),",","")&amp;IF(V18="B",AH18,"")&amp;IF(T18="B",AG18,"")&amp;IF(R18="B",AF18,"")&amp;IF(P18="B",AE18,"")&amp;IF(N18="B",AD18,"")&amp;IF(L18="B",AC18,"")&amp;IF(J18="B",AB18,"")&amp;IF(H18="B",AA18,"")&amp;IF(F18="B",Z18,"")&amp;IF(D18="B",Y18,"")&amp;IF(V18="C",AH18,"")&amp;IF(T18="C",AG18,"")&amp;IF(R18="C",AF18,"")&amp;IF(P18="C",AE18,"")&amp;IF(N18="C",AD18,"")&amp;IF(L18="C",AC18,"")&amp;IF(J18="C",AB18,"")&amp;IF(H18="C",AA18,"")&amp;IF(F18="C",Z18,"")&amp;IF(D18="C",Y18,"")&amp;IF(V18="D",AH18,"")&amp;IF(T18="D",AG18,"")&amp;IF(R18="D",AF18,"")&amp;IF(P18="D",AE18,"")&amp;IF(N18="D",AD18,"")&amp;IF(L18="D",AC18,"")&amp;IF(J18="D",AB18,"")&amp;IF(H18="D",AA18,"")&amp;IF(F18="D",Z18,"")&amp;IF(D18="D",Y18,"")</f>
        <v xml:space="preserve"> selalu Bersyukur kepada Tuhan Yang Maha Esa sebagai bangsa Indonesia selalu Berserah diri (tawakal) kepada Tuhan setelah melakukan usaha selalu Bersyukur ketika berhasil mengerjakan sesuatuselalu Berdoa  sebelum  dan  sesudah  melakukan  kegiatan, sering Menghormati orang lain yang menjalankan ibadah sesuai dengan agamanya, sering Memelihara hubungan baik dengan sesama umat ciptaan Tuhan Yang Maha Esa, sering Mensyukuri kemampuan manusia dalam mengendalikan diri, sering Bersyukur atas nikmat dan karunia Tuhan Yang Maha Esa, sering Memberi salam pada saat awal dan akhir kegiatan, sering Menjalankan ibadah sesuai dengan agamanya</v>
      </c>
      <c r="AK18" s="42">
        <f t="shared" ref="AK18:AK65" si="10">AVERAGE(C18,E18,G18,I18,K18,M18,O18,Q18,S18,U18)</f>
        <v>2.4</v>
      </c>
      <c r="AM18" s="1" t="str">
        <f>IF(AND(D18="A",F18="A",H18="A",J18="A",L18="A",N18="A",P18="A",R18="A",T18="A",V18="A"),"1,2,3,4,5,6,7,8,9,10",IF(AND(D18="A",F18="A",H18="A",J18="A",L18="A",N18="A",P18="A",R18="A",T18="A"),"1,2,3,4,5,6,7,8,9",""))</f>
        <v/>
      </c>
    </row>
    <row r="19" spans="1:42" ht="123.75" customHeight="1" x14ac:dyDescent="0.25">
      <c r="A19" s="28">
        <v>2</v>
      </c>
      <c r="B19" s="29" t="str">
        <f>'[1]INPUT DATA'!D11</f>
        <v>ALFONS KAMORA SAWOTI</v>
      </c>
      <c r="C19" s="30">
        <v>3</v>
      </c>
      <c r="D19" s="31" t="str">
        <f t="shared" ref="D19:D67" si="11">IF(C19="","",IF(C19&gt;=3,"A",IF(C19&gt;=2,"B",IF(C19&gt;=1,"C","D"))))</f>
        <v>A</v>
      </c>
      <c r="E19" s="32">
        <v>3</v>
      </c>
      <c r="F19" s="31" t="str">
        <f t="shared" si="0"/>
        <v>A</v>
      </c>
      <c r="G19" s="32">
        <v>3</v>
      </c>
      <c r="H19" s="31" t="str">
        <f t="shared" si="1"/>
        <v>A</v>
      </c>
      <c r="I19" s="32">
        <v>3</v>
      </c>
      <c r="J19" s="31" t="str">
        <f t="shared" si="2"/>
        <v>A</v>
      </c>
      <c r="K19" s="32"/>
      <c r="L19" s="31" t="str">
        <f t="shared" si="3"/>
        <v/>
      </c>
      <c r="M19" s="32"/>
      <c r="N19" s="31" t="str">
        <f t="shared" si="4"/>
        <v/>
      </c>
      <c r="O19" s="32"/>
      <c r="P19" s="31" t="str">
        <f t="shared" si="5"/>
        <v/>
      </c>
      <c r="Q19" s="32">
        <v>3</v>
      </c>
      <c r="R19" s="31" t="str">
        <f t="shared" si="6"/>
        <v>A</v>
      </c>
      <c r="S19" s="32"/>
      <c r="T19" s="31" t="str">
        <f t="shared" si="7"/>
        <v/>
      </c>
      <c r="U19" s="32">
        <v>3</v>
      </c>
      <c r="V19" s="31" t="str">
        <f t="shared" si="8"/>
        <v>A</v>
      </c>
      <c r="W19" s="33" t="str">
        <f t="shared" si="9"/>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19" s="25"/>
      <c r="Y19" s="26" t="str">
        <f t="shared" ref="Y19:Y67" si="12">IF(D19="","",IF(D19="A","selalu",IF(D19="B","sering",IF(D19="C","jarang",IF(D19="D","tidak pernah"))))&amp;" "&amp;$B$4)</f>
        <v>selalu Berdoa  sebelum  dan  sesudah  melakukan  kegiatan</v>
      </c>
      <c r="Z19" s="26" t="str">
        <f t="shared" ref="Z19:Z67" si="13">IF(F19="","",IF(F19="A",", selalu",IF(F19="B",", sering",IF(F19="C",", jarang",IF(F19="D",", tidak pernah"))))&amp;" "&amp;$B$5)</f>
        <v>, selalu Menjalankan ibadah sesuai dengan agamanya</v>
      </c>
      <c r="AA19" s="26" t="str">
        <f t="shared" ref="AA19:AA67" si="14">IF(H19="","",IF(H19="A",", selalu",IF(H19="B",", sering",IF(H19="C",", jarang",IF(H19="D",", tidak pernah"))))&amp;" "&amp;$B$6)</f>
        <v>, selalu Memberi salam pada saat awal dan akhir kegiatan</v>
      </c>
      <c r="AB19" s="26" t="str">
        <f t="shared" ref="AB19:AB67" si="15">IF(J19="","",IF(J19="A",", selalu",IF(J19="B",", sering",IF(J19="C",", jarang",IF(J19="D",", tidak pernah"))))&amp;" "&amp;$B$7)</f>
        <v>, selalu Bersyukur atas nikmat dan karunia Tuhan Yang Maha Esa</v>
      </c>
      <c r="AC19" s="26" t="str">
        <f t="shared" ref="AC19:AC67" si="16">IF(L19="","",IF(L19="A",", selalu",IF(L19="B",", sering",IF(L19="C",", jarang",IF(L19="D",", tidak pernah"))))&amp;" "&amp;$B$8)</f>
        <v/>
      </c>
      <c r="AD19" s="26" t="str">
        <f t="shared" ref="AD19:AD67" si="17">IF(N19="","",IF(N19="A",", selalu",IF(N19="B",", sering",IF(N19="C",", jarang",IF(N19="D",", tidak pernah"))))&amp;" "&amp;$B$9)</f>
        <v/>
      </c>
      <c r="AE19" s="26" t="str">
        <f t="shared" ref="AE19:AE67" si="18">IF(P19="","",IF(P19="A",", selalu",IF(P19="B",", sering",IF(P19="C",", jarang",IF(P19="D",", tidak pernah"))))&amp;" "&amp;$B$10)</f>
        <v/>
      </c>
      <c r="AF19" s="26" t="str">
        <f t="shared" ref="AF19:AF67" si="19">IF(R19="","",IF(R19="A",", selalu",IF(R19="B",", sering",IF(R19="C",", jarang",IF(R19="D",", tidak pernah"))))&amp;" "&amp;$B$11)</f>
        <v>, selalu Memelihara hubungan baik dengan sesama umat ciptaan Tuhan Yang Maha Esa</v>
      </c>
      <c r="AG19" s="26" t="str">
        <f t="shared" ref="AG19:AG67" si="20">IF(T19="","",IF(T19="A",", selalu",IF(T19="B",", sering",IF(T19="C",", jarang",IF(T19="D",", tidak pernah"))))&amp;" "&amp;$B$12)</f>
        <v/>
      </c>
      <c r="AH19" s="26" t="str">
        <f t="shared" ref="AH19:AH67" si="21">IF(V19="","",IF(V19="A",", selalu",IF(V19="B",", sering",IF(V19="C",", jarang",IF(V19="D",", tidak pernah"))))&amp;" "&amp;$B$13)</f>
        <v>, selalu Menghormati orang lain yang menjalankan ibadah sesuai dengan agamanya</v>
      </c>
      <c r="AI19" s="26" t="str">
        <f>IF(D19="A",Y19,"")&amp;IF(F19="A",Z19,"")&amp;IF(H19="A",AA19,"")&amp;IF(J19="A",AB19,"")&amp;IF(L19="A",AC19,"")&amp;IF(N19="A",AD19,"")&amp;IF(P19="A",AE19,"")&amp;IF(R19="A",AF19,"")&amp;IF(T19="A",AG19,"")&amp;IF(V19="A",AH19,"")&amp;IF(D19="B",Y19,"")&amp;IF(F19="B",Z19,"")&amp;IF(H19="B",AA19,"")&amp;IF(J19="B",AB19,"")&amp;IF(L19="B",AC19,"")&amp;IF(N19="B",AD19,"")&amp;IF(P19="B",AE19,"")&amp;IF(R19="B",AF19,"")&amp;IF(T19="B",AG19,"")&amp;IF(V19="B",AH19,"")&amp;IF(D19="C",Y19,"")&amp;IF(F19="C",Z19,"")&amp;IF(H19="C",AA19,"")&amp;IF(J19="C",AB19,"")&amp;IF(L19="C",AC19,"")&amp;IF(N19="C",AD19,"")&amp;IF(P19="C",AE19,"")&amp;IF(R19="C",AF19,"")&amp;IF(T19="C",AG19,"")&amp;IF(V19="C",AH19,"")&amp;IF(D19="D",Y19,"")&amp;IF(F19="D",Z19,"")&amp;IF(H19="D",AA19,"")&amp;IF(J19="D",AB19,"")&amp;IF(L19="D",AC19,"")&amp;IF(N19="D",AD19,"")&amp;IF(P19="D",AE19,"")&amp;IF(R19="D",AF19,"")&amp;IF(T19="D",AG19,"")&amp;IF(V19="D",AH19,"")</f>
        <v>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v>
      </c>
      <c r="AJ19" s="26" t="str">
        <f>SUBSTITUTE(IF(V19="A",AH19,"")&amp;IF(T19="A",AG19,"")&amp;IF(R19="A",AF19,"")&amp;IF(P19="A",AE19,"")&amp;IF(N19="A",AD19,"")&amp;IF(L19="A",AC19,"")&amp;IF(J19="A",AB19,"")&amp;IF(H19="A",AA19,"")&amp;IF(F19="A",Z19,"")&amp;IF(D19="A",Y19,""),",","")&amp;IF(V19="B",AH19,"")&amp;IF(T19="B",AG19,"")&amp;IF(R19="B",AF19,"")&amp;IF(P19="B",AE19,"")&amp;IF(N19="B",AD19,"")&amp;IF(L19="B",AC19,"")&amp;IF(J19="B",AB19,"")&amp;IF(H19="B",AA19,"")&amp;IF(F19="B",Z19,"")&amp;IF(D19="B",Y19,"")&amp;IF(V19="C",AH19,"")&amp;IF(T19="C",AG19,"")&amp;IF(R19="C",AF19,"")&amp;IF(P19="C",AE19,"")&amp;IF(N19="C",AD19,"")&amp;IF(L19="C",AC19,"")&amp;IF(J19="C",AB19,"")&amp;IF(H19="C",AA19,"")&amp;IF(F19="C",Z19,"")&amp;IF(D19="C",Y19,"")&amp;IF(V19="D",AH19,"")&amp;IF(T19="D",AG19,"")&amp;IF(R19="D",AF19,"")&amp;IF(P19="D",AE19,"")&amp;IF(N19="D",AD19,"")&amp;IF(L19="D",AC19,"")&amp;IF(J19="D",AB19,"")&amp;IF(H19="D",AA19,"")&amp;IF(F19="D",Z19,"")&amp;IF(D19="D",Y19,"")</f>
        <v xml:space="preserve"> selalu Menghormati orang lain yang menjalankan ibadah sesuai dengan agamanya selalu Memelihara hubungan baik dengan sesama umat ciptaan Tuhan Yang Maha Esa selalu Bersyukur atas nikmat dan karunia Tuhan Yang Maha Esa selalu Memberi salam pada saat awal dan akhir kegiatan selalu Menjalankan ibadah sesuai dengan agamanyaselalu Berdoa  sebelum  dan  sesudah  melakukan  kegiatan</v>
      </c>
      <c r="AK19" s="42">
        <f t="shared" si="10"/>
        <v>3</v>
      </c>
    </row>
    <row r="20" spans="1:42" ht="123.75" customHeight="1" x14ac:dyDescent="0.25">
      <c r="A20" s="28">
        <v>3</v>
      </c>
      <c r="B20" s="29" t="str">
        <f>'[1]INPUT DATA'!D12</f>
        <v>ANWAR CETOBA</v>
      </c>
      <c r="C20" s="30"/>
      <c r="D20" s="31" t="str">
        <f t="shared" si="11"/>
        <v/>
      </c>
      <c r="E20" s="32"/>
      <c r="F20" s="31" t="str">
        <f t="shared" si="0"/>
        <v/>
      </c>
      <c r="G20" s="32"/>
      <c r="H20" s="31" t="str">
        <f t="shared" si="1"/>
        <v/>
      </c>
      <c r="I20" s="32"/>
      <c r="J20" s="31" t="str">
        <f t="shared" si="2"/>
        <v/>
      </c>
      <c r="K20" s="32"/>
      <c r="L20" s="31" t="str">
        <f t="shared" si="3"/>
        <v/>
      </c>
      <c r="M20" s="32"/>
      <c r="N20" s="31" t="str">
        <f t="shared" si="4"/>
        <v/>
      </c>
      <c r="O20" s="32"/>
      <c r="P20" s="31" t="str">
        <f t="shared" si="5"/>
        <v/>
      </c>
      <c r="Q20" s="32"/>
      <c r="R20" s="31" t="str">
        <f t="shared" si="6"/>
        <v/>
      </c>
      <c r="S20" s="32"/>
      <c r="T20" s="31" t="str">
        <f t="shared" si="7"/>
        <v/>
      </c>
      <c r="U20" s="32"/>
      <c r="V20" s="31" t="str">
        <f t="shared" si="8"/>
        <v/>
      </c>
      <c r="W20" s="33" t="str">
        <f t="shared" si="9"/>
        <v/>
      </c>
      <c r="X20" s="25"/>
      <c r="Y20" s="26" t="str">
        <f t="shared" si="12"/>
        <v/>
      </c>
      <c r="Z20" s="26" t="str">
        <f t="shared" si="13"/>
        <v/>
      </c>
      <c r="AA20" s="26" t="str">
        <f t="shared" si="14"/>
        <v/>
      </c>
      <c r="AB20" s="26" t="str">
        <f t="shared" si="15"/>
        <v/>
      </c>
      <c r="AC20" s="26" t="str">
        <f t="shared" si="16"/>
        <v/>
      </c>
      <c r="AD20" s="26" t="str">
        <f t="shared" si="17"/>
        <v/>
      </c>
      <c r="AE20" s="26" t="str">
        <f t="shared" si="18"/>
        <v/>
      </c>
      <c r="AF20" s="26" t="str">
        <f t="shared" si="19"/>
        <v/>
      </c>
      <c r="AG20" s="26" t="str">
        <f t="shared" si="20"/>
        <v/>
      </c>
      <c r="AH20" s="26" t="str">
        <f t="shared" si="21"/>
        <v/>
      </c>
      <c r="AI20" s="26" t="str">
        <f t="shared" ref="AI19:AI67" si="22">IF(D20="A",Y20,IF(F20="A",Z20,IF(H20="A",AA20,IF(J20="A",AB20,IF(L20="A",AC20,IF(N20="A",AD20,IF(P20="A",AE20,IF(R20="A",AF20,IF(T20="A",AG20,IF(V20="A",AH20,""))))))))))&amp;IF(D20="B",Y20,IF(F20="B",Z20,IF(H20="B",AA20,IF(J20="B",AB20,IF(L20="B",AC20,IF(N20="B",AD20,IF(P20="B",AE20,IF(R20="B",AF20,IF(T20="B",AG20,IF(V20="B",AH20,""))))))))))&amp;IF(D20="C",Y20,IF(F20="C",Z20,IF(H20="C",AA20,IF(J20="C",AB20,IF(L20="C",AC20,IF(N20="C",AD20,IF(P20="C",AE20,IF(R20="C",AF20,IF(T20="C",AG20,IF(V20="C",AH20,""))))))))))&amp;IF(D20="D",Y20,IF(F20="D",Z20,IF(H20="D",AA20,IF(J20="D",AB20,IF(L20="D",AC20,IF(N20="D",AD20,IF(P20="D",AE20,IF(R20="D",AF20,IF(T20="D",AG20,IF(V20="D",AH20,""))))))))))</f>
        <v/>
      </c>
      <c r="AJ20" s="15" t="str">
        <f>IF(D20="B",Y20,IF(F20="B",Z20,IF(H20="B",AA20,IF(J20="B",AB20,IF(L20="B",AC20,IF(N20="B",AD20,IF(P20="B",AE20,IF(R20="B",AF20,IF(T20="B",AG20,IF(V20="B",AH20,""))))))))))&amp;IF(D20="C",Y20,IF(F20="C",Z20,IF(H20="C",AA20,IF(J20="C",AB20,IF(L20="C",AC20,IF(N20="C",AD20,IF(P20="C",AE20,IF(R20="C",AF20,IF(T20="C",AG20,IF(V20="C",AH20,""))))))))))&amp;IF(D20="D",Y20,IF(F20="D",Z20,IF(H20="D",AA20,IF(J20="D",AB20,IF(L20="D",AC20,IF(N20="D",AD20,IF(P20="D",AE20,IF(R20="D",AF20,IF(T20="D",AG20,IF(V20="D",AH20,""))))))))))</f>
        <v/>
      </c>
      <c r="AK20" s="42" t="e">
        <f t="shared" si="10"/>
        <v>#DIV/0!</v>
      </c>
    </row>
    <row r="21" spans="1:42" ht="123.75" customHeight="1" x14ac:dyDescent="0.25">
      <c r="A21" s="28">
        <v>4</v>
      </c>
      <c r="B21" s="29" t="str">
        <f>'[1]INPUT DATA'!D13</f>
        <v>BERTHUS ASWA</v>
      </c>
      <c r="C21" s="30">
        <v>3</v>
      </c>
      <c r="D21" s="31" t="str">
        <f t="shared" si="11"/>
        <v>A</v>
      </c>
      <c r="E21" s="32">
        <v>3</v>
      </c>
      <c r="F21" s="31" t="str">
        <f t="shared" si="0"/>
        <v>A</v>
      </c>
      <c r="G21" s="32">
        <v>3</v>
      </c>
      <c r="H21" s="31" t="str">
        <f t="shared" si="1"/>
        <v>A</v>
      </c>
      <c r="I21" s="32">
        <v>2</v>
      </c>
      <c r="J21" s="31" t="str">
        <f t="shared" si="2"/>
        <v>B</v>
      </c>
      <c r="K21" s="32"/>
      <c r="L21" s="31" t="str">
        <f t="shared" si="3"/>
        <v/>
      </c>
      <c r="M21" s="32"/>
      <c r="N21" s="31" t="str">
        <f t="shared" si="4"/>
        <v/>
      </c>
      <c r="O21" s="32"/>
      <c r="P21" s="31" t="str">
        <f t="shared" si="5"/>
        <v/>
      </c>
      <c r="Q21" s="32">
        <v>2</v>
      </c>
      <c r="R21" s="31" t="str">
        <f t="shared" si="6"/>
        <v>B</v>
      </c>
      <c r="S21" s="32"/>
      <c r="T21" s="31" t="str">
        <f t="shared" si="7"/>
        <v/>
      </c>
      <c r="U21" s="32">
        <v>2</v>
      </c>
      <c r="V21" s="31" t="str">
        <f t="shared" si="8"/>
        <v>B</v>
      </c>
      <c r="W21" s="33" t="str">
        <f t="shared" si="9"/>
        <v xml:space="preserve">selalu Berdoa  sebelum  dan  sesudah  melakukan  kegiatan, selalu Menjalankan ibadah sesuai dengan agamanya, selalu Memberi salam pada saat awal dan akhir kegiatan, sering Bersyukur atas nikmat dan karunia Tuhan Yang Maha Esa, sering Memelihara hubungan baik dengan sesama umat ciptaan Tuhan Yang Maha Esa, sering Menghormati orang lain yang menjalankan ibadah sesuai dengan agamanya. </v>
      </c>
      <c r="X21" s="25"/>
      <c r="Y21" s="26" t="str">
        <f t="shared" si="12"/>
        <v>selalu Berdoa  sebelum  dan  sesudah  melakukan  kegiatan</v>
      </c>
      <c r="Z21" s="26" t="str">
        <f t="shared" si="13"/>
        <v>, selalu Menjalankan ibadah sesuai dengan agamanya</v>
      </c>
      <c r="AA21" s="26" t="str">
        <f t="shared" si="14"/>
        <v>, selalu Memberi salam pada saat awal dan akhir kegiatan</v>
      </c>
      <c r="AB21" s="26" t="str">
        <f t="shared" si="15"/>
        <v>, sering Bersyukur atas nikmat dan karunia Tuhan Yang Maha Esa</v>
      </c>
      <c r="AC21" s="26" t="str">
        <f t="shared" si="16"/>
        <v/>
      </c>
      <c r="AD21" s="26" t="str">
        <f t="shared" si="17"/>
        <v/>
      </c>
      <c r="AE21" s="26" t="str">
        <f t="shared" si="18"/>
        <v/>
      </c>
      <c r="AF21" s="26" t="str">
        <f t="shared" si="19"/>
        <v>, sering Memelihara hubungan baik dengan sesama umat ciptaan Tuhan Yang Maha Esa</v>
      </c>
      <c r="AG21" s="26" t="str">
        <f t="shared" si="20"/>
        <v/>
      </c>
      <c r="AH21" s="26" t="str">
        <f t="shared" si="21"/>
        <v>, sering Menghormati orang lain yang menjalankan ibadah sesuai dengan agamanya</v>
      </c>
      <c r="AI21" s="26" t="str">
        <f t="shared" si="22"/>
        <v>selalu Berdoa  sebelum  dan  sesudah  melakukan  kegiatan, sering Bersyukur atas nikmat dan karunia Tuhan Yang Maha Esa</v>
      </c>
      <c r="AJ21" s="15" t="str">
        <f>IF(D21="B",Y21,IF(F21="B",Z21,IF(H21="B",AA21,IF(J21="B",AB21,IF(L21="B",AC21,IF(N21="B",AD21,IF(P21="B",AE21,IF(R21="B",AF21,IF(T21="B",AG21,IF(V21="B",AH21,""))))))))))&amp;IF(D21="C",Y21,IF(F21="C",Z21,IF(H21="C",AA21,IF(J21="C",AB21,IF(L21="C",AC21,IF(N21="C",AD21,IF(P21="C",AE21,IF(R21="C",AF21,IF(T21="C",AG21,IF(V21="C",AH21,""))))))))))&amp;IF(D21="D",Y21,IF(F21="D",Z21,IF(H21="D",AA21,IF(J21="D",AB21,IF(L21="D",AC21,IF(N21="D",AD21,IF(P21="D",AE21,IF(R21="D",AF21,IF(T21="D",AG21,IF(V21="D",AH21,""))))))))))</f>
        <v>, sering Bersyukur atas nikmat dan karunia Tuhan Yang Maha Esa</v>
      </c>
      <c r="AK21" s="42">
        <f t="shared" si="10"/>
        <v>2.5</v>
      </c>
    </row>
    <row r="22" spans="1:42" ht="123.75" customHeight="1" x14ac:dyDescent="0.25">
      <c r="A22" s="28">
        <v>5</v>
      </c>
      <c r="B22" s="29" t="str">
        <f>'[1]INPUT DATA'!D14</f>
        <v>DANI SILO</v>
      </c>
      <c r="C22" s="30">
        <v>3</v>
      </c>
      <c r="D22" s="31" t="str">
        <f t="shared" si="11"/>
        <v>A</v>
      </c>
      <c r="E22" s="32">
        <v>3</v>
      </c>
      <c r="F22" s="31" t="str">
        <f t="shared" si="0"/>
        <v>A</v>
      </c>
      <c r="G22" s="32">
        <v>3</v>
      </c>
      <c r="H22" s="31" t="str">
        <f t="shared" si="1"/>
        <v>A</v>
      </c>
      <c r="I22" s="32">
        <v>3</v>
      </c>
      <c r="J22" s="31" t="str">
        <f t="shared" si="2"/>
        <v>A</v>
      </c>
      <c r="K22" s="32"/>
      <c r="L22" s="31" t="str">
        <f t="shared" si="3"/>
        <v/>
      </c>
      <c r="M22" s="32"/>
      <c r="N22" s="31" t="str">
        <f t="shared" si="4"/>
        <v/>
      </c>
      <c r="O22" s="32"/>
      <c r="P22" s="31" t="str">
        <f t="shared" si="5"/>
        <v/>
      </c>
      <c r="Q22" s="32">
        <v>3</v>
      </c>
      <c r="R22" s="31" t="str">
        <f t="shared" si="6"/>
        <v>A</v>
      </c>
      <c r="S22" s="32"/>
      <c r="T22" s="31" t="str">
        <f t="shared" si="7"/>
        <v/>
      </c>
      <c r="U22" s="32">
        <v>3</v>
      </c>
      <c r="V22" s="31" t="str">
        <f t="shared" si="8"/>
        <v>A</v>
      </c>
      <c r="W22" s="33" t="str">
        <f>IFERROR(IF(AK22="","",Y22&amp;Z22&amp;AA22&amp;AB22&amp;AC22&amp;AD22&amp;AE22&amp;AF22&amp;AG22&amp;AH22&amp;". "),"")</f>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22" s="25"/>
      <c r="Y22" s="26" t="str">
        <f t="shared" si="12"/>
        <v>selalu Berdoa  sebelum  dan  sesudah  melakukan  kegiatan</v>
      </c>
      <c r="Z22" s="26" t="str">
        <f t="shared" si="13"/>
        <v>, selalu Menjalankan ibadah sesuai dengan agamanya</v>
      </c>
      <c r="AA22" s="26" t="str">
        <f t="shared" si="14"/>
        <v>, selalu Memberi salam pada saat awal dan akhir kegiatan</v>
      </c>
      <c r="AB22" s="26" t="str">
        <f t="shared" si="15"/>
        <v>, selalu Bersyukur atas nikmat dan karunia Tuhan Yang Maha Esa</v>
      </c>
      <c r="AC22" s="26" t="str">
        <f t="shared" si="16"/>
        <v/>
      </c>
      <c r="AD22" s="26" t="str">
        <f t="shared" si="17"/>
        <v/>
      </c>
      <c r="AE22" s="26" t="str">
        <f t="shared" si="18"/>
        <v/>
      </c>
      <c r="AF22" s="26" t="str">
        <f t="shared" si="19"/>
        <v>, selalu Memelihara hubungan baik dengan sesama umat ciptaan Tuhan Yang Maha Esa</v>
      </c>
      <c r="AG22" s="26" t="str">
        <f t="shared" si="20"/>
        <v/>
      </c>
      <c r="AH22" s="26" t="str">
        <f t="shared" si="21"/>
        <v>, selalu Menghormati orang lain yang menjalankan ibadah sesuai dengan agamanya</v>
      </c>
      <c r="AI22" s="26" t="str">
        <f t="shared" si="22"/>
        <v>selalu Berdoa  sebelum  dan  sesudah  melakukan  kegiatan</v>
      </c>
      <c r="AJ22" s="15" t="str">
        <f>IF(D22="B",Y22,IF(F22="B",Z22,IF(H22="B",AA22,IF(J22="B",AB22,IF(L22="B",AC22,IF(N22="B",AD22,IF(P22="B",AE22,IF(R22="B",AF22,IF(T22="B",AG22,IF(V22="B",AH22,""))))))))))&amp;IF(D22="C",Y22,IF(F22="C",Z22,IF(H22="C",AA22,IF(J22="C",AB22,IF(L22="C",AC22,IF(N22="C",AD22,IF(P22="C",AE22,IF(R22="C",AF22,IF(T22="C",AG22,IF(V22="C",AH22,""))))))))))&amp;IF(D22="D",Y22,IF(F22="D",Z22,IF(H22="D",AA22,IF(J22="D",AB22,IF(L22="D",AC22,IF(N22="D",AD22,IF(P22="D",AE22,IF(R22="D",AF22,IF(T22="D",AG22,IF(V22="D",AH22,""))))))))))</f>
        <v/>
      </c>
      <c r="AK22" s="42">
        <f t="shared" si="10"/>
        <v>3</v>
      </c>
    </row>
    <row r="23" spans="1:42" ht="123.75" customHeight="1" x14ac:dyDescent="0.25">
      <c r="A23" s="28">
        <v>6</v>
      </c>
      <c r="B23" s="29" t="str">
        <f>'[1]INPUT DATA'!D15</f>
        <v>DENIS EFENTUS INYARA</v>
      </c>
      <c r="C23" s="30">
        <v>1</v>
      </c>
      <c r="D23" s="31" t="str">
        <f t="shared" si="11"/>
        <v>C</v>
      </c>
      <c r="E23" s="32">
        <v>1</v>
      </c>
      <c r="F23" s="31" t="str">
        <f t="shared" si="0"/>
        <v>C</v>
      </c>
      <c r="G23" s="32">
        <v>1</v>
      </c>
      <c r="H23" s="31" t="str">
        <f t="shared" si="1"/>
        <v>C</v>
      </c>
      <c r="I23" s="32">
        <v>1</v>
      </c>
      <c r="J23" s="31" t="str">
        <f t="shared" si="2"/>
        <v>C</v>
      </c>
      <c r="K23" s="32"/>
      <c r="L23" s="31" t="str">
        <f t="shared" si="3"/>
        <v/>
      </c>
      <c r="M23" s="32"/>
      <c r="N23" s="31" t="str">
        <f t="shared" si="4"/>
        <v/>
      </c>
      <c r="O23" s="32"/>
      <c r="P23" s="31" t="str">
        <f t="shared" si="5"/>
        <v/>
      </c>
      <c r="Q23" s="32">
        <v>1</v>
      </c>
      <c r="R23" s="31" t="str">
        <f t="shared" si="6"/>
        <v>C</v>
      </c>
      <c r="S23" s="32"/>
      <c r="T23" s="31" t="str">
        <f t="shared" si="7"/>
        <v/>
      </c>
      <c r="U23" s="32">
        <v>1</v>
      </c>
      <c r="V23" s="31" t="str">
        <f t="shared" si="8"/>
        <v>C</v>
      </c>
      <c r="W23" s="33" t="str">
        <f t="shared" ref="W23:W67" si="23">IFERROR(IF(AK23="","",Y23&amp;Z23&amp;AA23&amp;AB23&amp;AC23&amp;AD23&amp;AE23&amp;AF23&amp;AG23&amp;AH23&amp;". "),"")</f>
        <v xml:space="preserve">jarang Berdoa  sebelum  dan  sesudah  melakukan  kegiatan, jarang Menjalankan ibadah sesuai dengan agamanya, jarang Memberi salam pada saat awal dan akhir kegiatan, jarang Bersyukur atas nikmat dan karunia Tuhan Yang Maha Esa, jarang Memelihara hubungan baik dengan sesama umat ciptaan Tuhan Yang Maha Esa, jarang Menghormati orang lain yang menjalankan ibadah sesuai dengan agamanya. </v>
      </c>
      <c r="X23" s="25"/>
      <c r="Y23" s="26" t="str">
        <f t="shared" si="12"/>
        <v>jarang Berdoa  sebelum  dan  sesudah  melakukan  kegiatan</v>
      </c>
      <c r="Z23" s="26" t="str">
        <f t="shared" si="13"/>
        <v>, jarang Menjalankan ibadah sesuai dengan agamanya</v>
      </c>
      <c r="AA23" s="26" t="str">
        <f t="shared" si="14"/>
        <v>, jarang Memberi salam pada saat awal dan akhir kegiatan</v>
      </c>
      <c r="AB23" s="26" t="str">
        <f t="shared" si="15"/>
        <v>, jarang Bersyukur atas nikmat dan karunia Tuhan Yang Maha Esa</v>
      </c>
      <c r="AC23" s="26" t="str">
        <f t="shared" si="16"/>
        <v/>
      </c>
      <c r="AD23" s="26" t="str">
        <f t="shared" si="17"/>
        <v/>
      </c>
      <c r="AE23" s="26" t="str">
        <f t="shared" si="18"/>
        <v/>
      </c>
      <c r="AF23" s="26" t="str">
        <f t="shared" si="19"/>
        <v>, jarang Memelihara hubungan baik dengan sesama umat ciptaan Tuhan Yang Maha Esa</v>
      </c>
      <c r="AG23" s="26" t="str">
        <f t="shared" si="20"/>
        <v/>
      </c>
      <c r="AH23" s="26" t="str">
        <f t="shared" si="21"/>
        <v>, jarang Menghormati orang lain yang menjalankan ibadah sesuai dengan agamanya</v>
      </c>
      <c r="AI23" s="26" t="str">
        <f t="shared" si="22"/>
        <v>jarang Berdoa  sebelum  dan  sesudah  melakukan  kegiatan</v>
      </c>
      <c r="AJ23" s="15" t="str">
        <f t="shared" ref="AJ19:AJ67" si="24">IF(D23="B",Y23,IF(F23="B",Z23,IF(H23="B",AA23,IF(J23="B",AB23,IF(L23="B",AC23,IF(N23="B",AD23,IF(P23="B",AE23,IF(R23="B",AF23,IF(T23="B",AG23,IF(V23="B",AH23,""))))))))))&amp;IF(D23="C",Y23,IF(F23="C",Z23,IF(H23="C",AA23,IF(J23="C",AB23,IF(L23="C",AC23,IF(N23="C",AD23,IF(P23="C",AE23,IF(R23="C",AF23,IF(T23="C",AG23,IF(V23="C",AH23,""))))))))))&amp;IF(D23="D",Y23,IF(F23="D",Z23,IF(H23="D",AA23,IF(J23="D",AB23,IF(L23="D",AC23,IF(N23="D",AD23,IF(P23="D",AE23,IF(R23="D",AF23,IF(T23="D",AG23,IF(V23="D",AH23,""))))))))))</f>
        <v>jarang Berdoa  sebelum  dan  sesudah  melakukan  kegiatan</v>
      </c>
      <c r="AK23" s="42">
        <f t="shared" si="10"/>
        <v>1</v>
      </c>
    </row>
    <row r="24" spans="1:42" ht="123.75" customHeight="1" x14ac:dyDescent="0.25">
      <c r="A24" s="28">
        <v>7</v>
      </c>
      <c r="B24" s="29" t="str">
        <f>'[1]INPUT DATA'!D16</f>
        <v>DORTHEA SEWANSO</v>
      </c>
      <c r="C24" s="30">
        <v>3</v>
      </c>
      <c r="D24" s="31" t="str">
        <f t="shared" si="11"/>
        <v>A</v>
      </c>
      <c r="E24" s="32">
        <v>3</v>
      </c>
      <c r="F24" s="31" t="str">
        <f t="shared" si="0"/>
        <v>A</v>
      </c>
      <c r="G24" s="32">
        <v>3</v>
      </c>
      <c r="H24" s="31" t="str">
        <f t="shared" si="1"/>
        <v>A</v>
      </c>
      <c r="I24" s="32">
        <v>3</v>
      </c>
      <c r="J24" s="31" t="str">
        <f t="shared" si="2"/>
        <v>A</v>
      </c>
      <c r="K24" s="32"/>
      <c r="L24" s="31" t="str">
        <f t="shared" si="3"/>
        <v/>
      </c>
      <c r="M24" s="32"/>
      <c r="N24" s="31" t="str">
        <f t="shared" si="4"/>
        <v/>
      </c>
      <c r="O24" s="32"/>
      <c r="P24" s="31" t="str">
        <f t="shared" si="5"/>
        <v/>
      </c>
      <c r="Q24" s="32">
        <v>3</v>
      </c>
      <c r="R24" s="31" t="str">
        <f t="shared" si="6"/>
        <v>A</v>
      </c>
      <c r="S24" s="32"/>
      <c r="T24" s="31" t="str">
        <f t="shared" si="7"/>
        <v/>
      </c>
      <c r="U24" s="32">
        <v>3</v>
      </c>
      <c r="V24" s="31" t="str">
        <f t="shared" si="8"/>
        <v>A</v>
      </c>
      <c r="W24"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24" s="25"/>
      <c r="Y24" s="26" t="str">
        <f t="shared" si="12"/>
        <v>selalu Berdoa  sebelum  dan  sesudah  melakukan  kegiatan</v>
      </c>
      <c r="Z24" s="26" t="str">
        <f t="shared" si="13"/>
        <v>, selalu Menjalankan ibadah sesuai dengan agamanya</v>
      </c>
      <c r="AA24" s="26" t="str">
        <f t="shared" si="14"/>
        <v>, selalu Memberi salam pada saat awal dan akhir kegiatan</v>
      </c>
      <c r="AB24" s="26" t="str">
        <f t="shared" si="15"/>
        <v>, selalu Bersyukur atas nikmat dan karunia Tuhan Yang Maha Esa</v>
      </c>
      <c r="AC24" s="26" t="str">
        <f t="shared" si="16"/>
        <v/>
      </c>
      <c r="AD24" s="26" t="str">
        <f t="shared" si="17"/>
        <v/>
      </c>
      <c r="AE24" s="26" t="str">
        <f t="shared" si="18"/>
        <v/>
      </c>
      <c r="AF24" s="26" t="str">
        <f t="shared" si="19"/>
        <v>, selalu Memelihara hubungan baik dengan sesama umat ciptaan Tuhan Yang Maha Esa</v>
      </c>
      <c r="AG24" s="26" t="str">
        <f t="shared" si="20"/>
        <v/>
      </c>
      <c r="AH24" s="26" t="str">
        <f t="shared" si="21"/>
        <v>, selalu Menghormati orang lain yang menjalankan ibadah sesuai dengan agamanya</v>
      </c>
      <c r="AI24" s="26" t="str">
        <f t="shared" si="22"/>
        <v>selalu Berdoa  sebelum  dan  sesudah  melakukan  kegiatan</v>
      </c>
      <c r="AJ24" s="15" t="str">
        <f t="shared" si="24"/>
        <v/>
      </c>
      <c r="AK24" s="42">
        <f t="shared" si="10"/>
        <v>3</v>
      </c>
    </row>
    <row r="25" spans="1:42" ht="123.75" customHeight="1" x14ac:dyDescent="0.25">
      <c r="A25" s="28">
        <v>8</v>
      </c>
      <c r="B25" s="29" t="str">
        <f>'[1]INPUT DATA'!D17</f>
        <v>ELIESER MANASE BEROTABUI</v>
      </c>
      <c r="C25" s="30"/>
      <c r="D25" s="31" t="str">
        <f t="shared" si="11"/>
        <v/>
      </c>
      <c r="E25" s="32"/>
      <c r="F25" s="31" t="str">
        <f t="shared" si="0"/>
        <v/>
      </c>
      <c r="G25" s="32"/>
      <c r="H25" s="31" t="str">
        <f t="shared" si="1"/>
        <v/>
      </c>
      <c r="I25" s="32"/>
      <c r="J25" s="31" t="str">
        <f t="shared" si="2"/>
        <v/>
      </c>
      <c r="K25" s="32"/>
      <c r="L25" s="31" t="str">
        <f t="shared" si="3"/>
        <v/>
      </c>
      <c r="M25" s="32"/>
      <c r="N25" s="31" t="str">
        <f t="shared" si="4"/>
        <v/>
      </c>
      <c r="O25" s="32"/>
      <c r="P25" s="31" t="str">
        <f t="shared" si="5"/>
        <v/>
      </c>
      <c r="Q25" s="32"/>
      <c r="R25" s="31" t="str">
        <f t="shared" si="6"/>
        <v/>
      </c>
      <c r="S25" s="32"/>
      <c r="T25" s="31" t="str">
        <f t="shared" si="7"/>
        <v/>
      </c>
      <c r="U25" s="32"/>
      <c r="V25" s="31" t="str">
        <f t="shared" si="8"/>
        <v/>
      </c>
      <c r="W25" s="33" t="str">
        <f t="shared" si="23"/>
        <v/>
      </c>
      <c r="X25" s="25"/>
      <c r="Y25" s="26" t="str">
        <f t="shared" si="12"/>
        <v/>
      </c>
      <c r="Z25" s="26" t="str">
        <f t="shared" si="13"/>
        <v/>
      </c>
      <c r="AA25" s="26" t="str">
        <f t="shared" si="14"/>
        <v/>
      </c>
      <c r="AB25" s="26" t="str">
        <f t="shared" si="15"/>
        <v/>
      </c>
      <c r="AC25" s="26" t="str">
        <f t="shared" si="16"/>
        <v/>
      </c>
      <c r="AD25" s="26" t="str">
        <f t="shared" si="17"/>
        <v/>
      </c>
      <c r="AE25" s="26" t="str">
        <f t="shared" si="18"/>
        <v/>
      </c>
      <c r="AF25" s="26" t="str">
        <f t="shared" si="19"/>
        <v/>
      </c>
      <c r="AG25" s="26" t="str">
        <f t="shared" si="20"/>
        <v/>
      </c>
      <c r="AH25" s="26" t="str">
        <f t="shared" si="21"/>
        <v/>
      </c>
      <c r="AI25" s="26" t="str">
        <f t="shared" si="22"/>
        <v/>
      </c>
      <c r="AJ25" s="15" t="str">
        <f t="shared" si="24"/>
        <v/>
      </c>
      <c r="AK25" s="42" t="e">
        <f t="shared" si="10"/>
        <v>#DIV/0!</v>
      </c>
    </row>
    <row r="26" spans="1:42" ht="123.75" customHeight="1" x14ac:dyDescent="0.25">
      <c r="A26" s="28">
        <v>9</v>
      </c>
      <c r="B26" s="29" t="str">
        <f>'[1]INPUT DATA'!D18</f>
        <v>GABRIEL SOSTENES SOROMAJA</v>
      </c>
      <c r="C26" s="30">
        <v>3</v>
      </c>
      <c r="D26" s="31" t="str">
        <f t="shared" si="11"/>
        <v>A</v>
      </c>
      <c r="E26" s="32">
        <v>3</v>
      </c>
      <c r="F26" s="31" t="str">
        <f t="shared" si="0"/>
        <v>A</v>
      </c>
      <c r="G26" s="32">
        <v>3</v>
      </c>
      <c r="H26" s="31" t="str">
        <f t="shared" si="1"/>
        <v>A</v>
      </c>
      <c r="I26" s="32">
        <v>3</v>
      </c>
      <c r="J26" s="31" t="str">
        <f t="shared" si="2"/>
        <v>A</v>
      </c>
      <c r="K26" s="32"/>
      <c r="L26" s="31" t="str">
        <f t="shared" si="3"/>
        <v/>
      </c>
      <c r="M26" s="32"/>
      <c r="N26" s="31" t="str">
        <f t="shared" si="4"/>
        <v/>
      </c>
      <c r="O26" s="32"/>
      <c r="P26" s="31" t="str">
        <f t="shared" si="5"/>
        <v/>
      </c>
      <c r="Q26" s="32">
        <v>3</v>
      </c>
      <c r="R26" s="31" t="str">
        <f t="shared" si="6"/>
        <v>A</v>
      </c>
      <c r="S26" s="32"/>
      <c r="T26" s="31" t="str">
        <f t="shared" si="7"/>
        <v/>
      </c>
      <c r="U26" s="32">
        <v>3</v>
      </c>
      <c r="V26" s="31" t="str">
        <f t="shared" si="8"/>
        <v>A</v>
      </c>
      <c r="W26"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26" s="25"/>
      <c r="Y26" s="26" t="str">
        <f t="shared" si="12"/>
        <v>selalu Berdoa  sebelum  dan  sesudah  melakukan  kegiatan</v>
      </c>
      <c r="Z26" s="26" t="str">
        <f t="shared" si="13"/>
        <v>, selalu Menjalankan ibadah sesuai dengan agamanya</v>
      </c>
      <c r="AA26" s="26" t="str">
        <f t="shared" si="14"/>
        <v>, selalu Memberi salam pada saat awal dan akhir kegiatan</v>
      </c>
      <c r="AB26" s="26" t="str">
        <f t="shared" si="15"/>
        <v>, selalu Bersyukur atas nikmat dan karunia Tuhan Yang Maha Esa</v>
      </c>
      <c r="AC26" s="26" t="str">
        <f t="shared" si="16"/>
        <v/>
      </c>
      <c r="AD26" s="26" t="str">
        <f t="shared" si="17"/>
        <v/>
      </c>
      <c r="AE26" s="26" t="str">
        <f t="shared" si="18"/>
        <v/>
      </c>
      <c r="AF26" s="26" t="str">
        <f t="shared" si="19"/>
        <v>, selalu Memelihara hubungan baik dengan sesama umat ciptaan Tuhan Yang Maha Esa</v>
      </c>
      <c r="AG26" s="26" t="str">
        <f t="shared" si="20"/>
        <v/>
      </c>
      <c r="AH26" s="26" t="str">
        <f t="shared" si="21"/>
        <v>, selalu Menghormati orang lain yang menjalankan ibadah sesuai dengan agamanya</v>
      </c>
      <c r="AI26" s="26" t="str">
        <f t="shared" si="22"/>
        <v>selalu Berdoa  sebelum  dan  sesudah  melakukan  kegiatan</v>
      </c>
      <c r="AJ26" s="15" t="str">
        <f t="shared" si="24"/>
        <v/>
      </c>
      <c r="AK26" s="42">
        <f t="shared" si="10"/>
        <v>3</v>
      </c>
    </row>
    <row r="27" spans="1:42" ht="123.75" customHeight="1" x14ac:dyDescent="0.25">
      <c r="A27" s="28">
        <v>10</v>
      </c>
      <c r="B27" s="29" t="str">
        <f>'[1]INPUT DATA'!D19</f>
        <v>IRMA HUBEKE NUNUBUKWAU</v>
      </c>
      <c r="C27" s="30">
        <v>3</v>
      </c>
      <c r="D27" s="31" t="str">
        <f t="shared" si="11"/>
        <v>A</v>
      </c>
      <c r="E27" s="32">
        <v>3</v>
      </c>
      <c r="F27" s="31" t="str">
        <f t="shared" si="0"/>
        <v>A</v>
      </c>
      <c r="G27" s="32">
        <v>3</v>
      </c>
      <c r="H27" s="31" t="str">
        <f t="shared" si="1"/>
        <v>A</v>
      </c>
      <c r="I27" s="32">
        <v>3</v>
      </c>
      <c r="J27" s="31" t="str">
        <f t="shared" si="2"/>
        <v>A</v>
      </c>
      <c r="K27" s="32"/>
      <c r="L27" s="31" t="str">
        <f t="shared" si="3"/>
        <v/>
      </c>
      <c r="M27" s="32"/>
      <c r="N27" s="31" t="str">
        <f t="shared" si="4"/>
        <v/>
      </c>
      <c r="O27" s="32"/>
      <c r="P27" s="31" t="str">
        <f t="shared" si="5"/>
        <v/>
      </c>
      <c r="Q27" s="32">
        <v>3</v>
      </c>
      <c r="R27" s="31" t="str">
        <f t="shared" si="6"/>
        <v>A</v>
      </c>
      <c r="S27" s="32"/>
      <c r="T27" s="31" t="str">
        <f t="shared" si="7"/>
        <v/>
      </c>
      <c r="U27" s="32">
        <v>3</v>
      </c>
      <c r="V27" s="31" t="str">
        <f t="shared" si="8"/>
        <v>A</v>
      </c>
      <c r="W27"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27" s="25"/>
      <c r="Y27" s="26" t="str">
        <f t="shared" si="12"/>
        <v>selalu Berdoa  sebelum  dan  sesudah  melakukan  kegiatan</v>
      </c>
      <c r="Z27" s="26" t="str">
        <f t="shared" si="13"/>
        <v>, selalu Menjalankan ibadah sesuai dengan agamanya</v>
      </c>
      <c r="AA27" s="26" t="str">
        <f t="shared" si="14"/>
        <v>, selalu Memberi salam pada saat awal dan akhir kegiatan</v>
      </c>
      <c r="AB27" s="26" t="str">
        <f t="shared" si="15"/>
        <v>, selalu Bersyukur atas nikmat dan karunia Tuhan Yang Maha Esa</v>
      </c>
      <c r="AC27" s="26" t="str">
        <f t="shared" si="16"/>
        <v/>
      </c>
      <c r="AD27" s="26" t="str">
        <f t="shared" si="17"/>
        <v/>
      </c>
      <c r="AE27" s="26" t="str">
        <f t="shared" si="18"/>
        <v/>
      </c>
      <c r="AF27" s="26" t="str">
        <f t="shared" si="19"/>
        <v>, selalu Memelihara hubungan baik dengan sesama umat ciptaan Tuhan Yang Maha Esa</v>
      </c>
      <c r="AG27" s="26" t="str">
        <f t="shared" si="20"/>
        <v/>
      </c>
      <c r="AH27" s="26" t="str">
        <f t="shared" si="21"/>
        <v>, selalu Menghormati orang lain yang menjalankan ibadah sesuai dengan agamanya</v>
      </c>
      <c r="AI27" s="26" t="str">
        <f t="shared" si="22"/>
        <v>selalu Berdoa  sebelum  dan  sesudah  melakukan  kegiatan</v>
      </c>
      <c r="AJ27" s="15" t="str">
        <f t="shared" si="24"/>
        <v/>
      </c>
      <c r="AK27" s="42">
        <f t="shared" si="10"/>
        <v>3</v>
      </c>
    </row>
    <row r="28" spans="1:42" ht="123.75" customHeight="1" x14ac:dyDescent="0.25">
      <c r="A28" s="28">
        <v>11</v>
      </c>
      <c r="B28" s="29" t="str">
        <f>'[1]INPUT DATA'!D20</f>
        <v>JOHN WANIMBO</v>
      </c>
      <c r="C28" s="30">
        <v>3</v>
      </c>
      <c r="D28" s="31" t="str">
        <f t="shared" si="11"/>
        <v>A</v>
      </c>
      <c r="E28" s="32">
        <v>3</v>
      </c>
      <c r="F28" s="31" t="str">
        <f t="shared" si="0"/>
        <v>A</v>
      </c>
      <c r="G28" s="32">
        <v>3</v>
      </c>
      <c r="H28" s="31" t="str">
        <f t="shared" si="1"/>
        <v>A</v>
      </c>
      <c r="I28" s="32">
        <v>3</v>
      </c>
      <c r="J28" s="31" t="str">
        <f t="shared" si="2"/>
        <v>A</v>
      </c>
      <c r="K28" s="32"/>
      <c r="L28" s="31" t="str">
        <f t="shared" si="3"/>
        <v/>
      </c>
      <c r="M28" s="32"/>
      <c r="N28" s="31" t="str">
        <f t="shared" si="4"/>
        <v/>
      </c>
      <c r="O28" s="32"/>
      <c r="P28" s="31" t="str">
        <f t="shared" si="5"/>
        <v/>
      </c>
      <c r="Q28" s="32">
        <v>3</v>
      </c>
      <c r="R28" s="31" t="str">
        <f t="shared" si="6"/>
        <v>A</v>
      </c>
      <c r="S28" s="32"/>
      <c r="T28" s="31" t="str">
        <f t="shared" si="7"/>
        <v/>
      </c>
      <c r="U28" s="32">
        <v>3</v>
      </c>
      <c r="V28" s="31" t="str">
        <f t="shared" si="8"/>
        <v>A</v>
      </c>
      <c r="W28"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28" s="25"/>
      <c r="Y28" s="26" t="str">
        <f t="shared" si="12"/>
        <v>selalu Berdoa  sebelum  dan  sesudah  melakukan  kegiatan</v>
      </c>
      <c r="Z28" s="26" t="str">
        <f t="shared" si="13"/>
        <v>, selalu Menjalankan ibadah sesuai dengan agamanya</v>
      </c>
      <c r="AA28" s="26" t="str">
        <f t="shared" si="14"/>
        <v>, selalu Memberi salam pada saat awal dan akhir kegiatan</v>
      </c>
      <c r="AB28" s="26" t="str">
        <f t="shared" si="15"/>
        <v>, selalu Bersyukur atas nikmat dan karunia Tuhan Yang Maha Esa</v>
      </c>
      <c r="AC28" s="26" t="str">
        <f t="shared" si="16"/>
        <v/>
      </c>
      <c r="AD28" s="26" t="str">
        <f t="shared" si="17"/>
        <v/>
      </c>
      <c r="AE28" s="26" t="str">
        <f t="shared" si="18"/>
        <v/>
      </c>
      <c r="AF28" s="26" t="str">
        <f t="shared" si="19"/>
        <v>, selalu Memelihara hubungan baik dengan sesama umat ciptaan Tuhan Yang Maha Esa</v>
      </c>
      <c r="AG28" s="26" t="str">
        <f t="shared" si="20"/>
        <v/>
      </c>
      <c r="AH28" s="26" t="str">
        <f t="shared" si="21"/>
        <v>, selalu Menghormati orang lain yang menjalankan ibadah sesuai dengan agamanya</v>
      </c>
      <c r="AI28" s="26" t="str">
        <f t="shared" si="22"/>
        <v>selalu Berdoa  sebelum  dan  sesudah  melakukan  kegiatan</v>
      </c>
      <c r="AJ28" s="15" t="str">
        <f t="shared" si="24"/>
        <v/>
      </c>
      <c r="AK28" s="42">
        <f t="shared" si="10"/>
        <v>3</v>
      </c>
    </row>
    <row r="29" spans="1:42" ht="123.75" customHeight="1" x14ac:dyDescent="0.25">
      <c r="A29" s="28">
        <v>12</v>
      </c>
      <c r="B29" s="29" t="str">
        <f>'[1]INPUT DATA'!D21</f>
        <v>JOKO MESIAS KOGOYA</v>
      </c>
      <c r="C29" s="30">
        <v>2</v>
      </c>
      <c r="D29" s="31" t="str">
        <f t="shared" si="11"/>
        <v>B</v>
      </c>
      <c r="E29" s="32">
        <v>2</v>
      </c>
      <c r="F29" s="31" t="str">
        <f t="shared" si="0"/>
        <v>B</v>
      </c>
      <c r="G29" s="32">
        <v>2</v>
      </c>
      <c r="H29" s="31" t="str">
        <f t="shared" si="1"/>
        <v>B</v>
      </c>
      <c r="I29" s="32">
        <v>2</v>
      </c>
      <c r="J29" s="31" t="str">
        <f t="shared" si="2"/>
        <v>B</v>
      </c>
      <c r="K29" s="32"/>
      <c r="L29" s="31" t="str">
        <f t="shared" si="3"/>
        <v/>
      </c>
      <c r="M29" s="32"/>
      <c r="N29" s="31" t="str">
        <f t="shared" si="4"/>
        <v/>
      </c>
      <c r="O29" s="32"/>
      <c r="P29" s="31" t="str">
        <f t="shared" si="5"/>
        <v/>
      </c>
      <c r="Q29" s="32">
        <v>2</v>
      </c>
      <c r="R29" s="31" t="str">
        <f t="shared" si="6"/>
        <v>B</v>
      </c>
      <c r="S29" s="32"/>
      <c r="T29" s="31" t="str">
        <f t="shared" si="7"/>
        <v/>
      </c>
      <c r="U29" s="32">
        <v>2</v>
      </c>
      <c r="V29" s="31" t="str">
        <f t="shared" si="8"/>
        <v>B</v>
      </c>
      <c r="W29" s="33" t="str">
        <f t="shared" si="23"/>
        <v xml:space="preserve">sering Berdoa  sebelum  dan  sesudah  melakukan  kegiatan, sering Menjalankan ibadah sesuai dengan agamanya, sering Memberi salam pada saat awal dan akhir kegiatan, sering Bersyukur atas nikmat dan karunia Tuhan Yang Maha Esa, sering Memelihara hubungan baik dengan sesama umat ciptaan Tuhan Yang Maha Esa, sering Menghormati orang lain yang menjalankan ibadah sesuai dengan agamanya. </v>
      </c>
      <c r="X29" s="25"/>
      <c r="Y29" s="26" t="str">
        <f t="shared" si="12"/>
        <v>sering Berdoa  sebelum  dan  sesudah  melakukan  kegiatan</v>
      </c>
      <c r="Z29" s="26" t="str">
        <f t="shared" si="13"/>
        <v>, sering Menjalankan ibadah sesuai dengan agamanya</v>
      </c>
      <c r="AA29" s="26" t="str">
        <f t="shared" si="14"/>
        <v>, sering Memberi salam pada saat awal dan akhir kegiatan</v>
      </c>
      <c r="AB29" s="26" t="str">
        <f t="shared" si="15"/>
        <v>, sering Bersyukur atas nikmat dan karunia Tuhan Yang Maha Esa</v>
      </c>
      <c r="AC29" s="26" t="str">
        <f t="shared" si="16"/>
        <v/>
      </c>
      <c r="AD29" s="26" t="str">
        <f t="shared" si="17"/>
        <v/>
      </c>
      <c r="AE29" s="26" t="str">
        <f t="shared" si="18"/>
        <v/>
      </c>
      <c r="AF29" s="26" t="str">
        <f t="shared" si="19"/>
        <v>, sering Memelihara hubungan baik dengan sesama umat ciptaan Tuhan Yang Maha Esa</v>
      </c>
      <c r="AG29" s="26" t="str">
        <f t="shared" si="20"/>
        <v/>
      </c>
      <c r="AH29" s="26" t="str">
        <f t="shared" si="21"/>
        <v>, sering Menghormati orang lain yang menjalankan ibadah sesuai dengan agamanya</v>
      </c>
      <c r="AI29" s="26" t="str">
        <f t="shared" si="22"/>
        <v>sering Berdoa  sebelum  dan  sesudah  melakukan  kegiatan</v>
      </c>
      <c r="AJ29" s="15" t="str">
        <f t="shared" si="24"/>
        <v>sering Berdoa  sebelum  dan  sesudah  melakukan  kegiatan</v>
      </c>
      <c r="AK29" s="42">
        <f t="shared" si="10"/>
        <v>2</v>
      </c>
    </row>
    <row r="30" spans="1:42" ht="123.75" customHeight="1" x14ac:dyDescent="0.25">
      <c r="A30" s="28">
        <v>13</v>
      </c>
      <c r="B30" s="29" t="str">
        <f>'[1]INPUT DATA'!D22</f>
        <v>JULFIAN PATRIC BILASI</v>
      </c>
      <c r="C30" s="30"/>
      <c r="D30" s="31" t="str">
        <f t="shared" si="11"/>
        <v/>
      </c>
      <c r="E30" s="32"/>
      <c r="F30" s="31" t="str">
        <f t="shared" si="0"/>
        <v/>
      </c>
      <c r="G30" s="32"/>
      <c r="H30" s="31" t="str">
        <f t="shared" si="1"/>
        <v/>
      </c>
      <c r="I30" s="32"/>
      <c r="J30" s="31" t="str">
        <f t="shared" si="2"/>
        <v/>
      </c>
      <c r="K30" s="32"/>
      <c r="L30" s="31" t="str">
        <f t="shared" si="3"/>
        <v/>
      </c>
      <c r="M30" s="32"/>
      <c r="N30" s="31" t="str">
        <f t="shared" si="4"/>
        <v/>
      </c>
      <c r="O30" s="32"/>
      <c r="P30" s="31" t="str">
        <f t="shared" si="5"/>
        <v/>
      </c>
      <c r="Q30" s="32"/>
      <c r="R30" s="31" t="str">
        <f t="shared" si="6"/>
        <v/>
      </c>
      <c r="S30" s="32"/>
      <c r="T30" s="31" t="str">
        <f t="shared" si="7"/>
        <v/>
      </c>
      <c r="U30" s="32"/>
      <c r="V30" s="31" t="str">
        <f t="shared" si="8"/>
        <v/>
      </c>
      <c r="W30" s="33" t="str">
        <f t="shared" si="23"/>
        <v/>
      </c>
      <c r="X30" s="25"/>
      <c r="Y30" s="26" t="str">
        <f t="shared" si="12"/>
        <v/>
      </c>
      <c r="Z30" s="26" t="str">
        <f t="shared" si="13"/>
        <v/>
      </c>
      <c r="AA30" s="26" t="str">
        <f t="shared" si="14"/>
        <v/>
      </c>
      <c r="AB30" s="26" t="str">
        <f t="shared" si="15"/>
        <v/>
      </c>
      <c r="AC30" s="26" t="str">
        <f t="shared" si="16"/>
        <v/>
      </c>
      <c r="AD30" s="26" t="str">
        <f t="shared" si="17"/>
        <v/>
      </c>
      <c r="AE30" s="26" t="str">
        <f t="shared" si="18"/>
        <v/>
      </c>
      <c r="AF30" s="26" t="str">
        <f t="shared" si="19"/>
        <v/>
      </c>
      <c r="AG30" s="26" t="str">
        <f t="shared" si="20"/>
        <v/>
      </c>
      <c r="AH30" s="26" t="str">
        <f t="shared" si="21"/>
        <v/>
      </c>
      <c r="AI30" s="26" t="str">
        <f t="shared" si="22"/>
        <v/>
      </c>
      <c r="AJ30" s="15" t="str">
        <f t="shared" si="24"/>
        <v/>
      </c>
      <c r="AK30" s="42" t="e">
        <f t="shared" si="10"/>
        <v>#DIV/0!</v>
      </c>
    </row>
    <row r="31" spans="1:42" ht="123.75" customHeight="1" x14ac:dyDescent="0.25">
      <c r="A31" s="28">
        <v>14</v>
      </c>
      <c r="B31" s="29" t="str">
        <f>'[1]INPUT DATA'!D23</f>
        <v>KELIOPAS KUHO SEWANSO</v>
      </c>
      <c r="C31" s="30">
        <v>3</v>
      </c>
      <c r="D31" s="31" t="str">
        <f t="shared" si="11"/>
        <v>A</v>
      </c>
      <c r="E31" s="32">
        <v>3</v>
      </c>
      <c r="F31" s="31" t="str">
        <f t="shared" si="0"/>
        <v>A</v>
      </c>
      <c r="G31" s="32">
        <v>3</v>
      </c>
      <c r="H31" s="31" t="str">
        <f t="shared" si="1"/>
        <v>A</v>
      </c>
      <c r="I31" s="32">
        <v>3</v>
      </c>
      <c r="J31" s="31" t="str">
        <f t="shared" si="2"/>
        <v>A</v>
      </c>
      <c r="K31" s="32"/>
      <c r="L31" s="31" t="str">
        <f t="shared" si="3"/>
        <v/>
      </c>
      <c r="M31" s="32"/>
      <c r="N31" s="31" t="str">
        <f t="shared" si="4"/>
        <v/>
      </c>
      <c r="O31" s="32"/>
      <c r="P31" s="31" t="str">
        <f t="shared" si="5"/>
        <v/>
      </c>
      <c r="Q31" s="32">
        <v>3</v>
      </c>
      <c r="R31" s="31" t="str">
        <f t="shared" si="6"/>
        <v>A</v>
      </c>
      <c r="S31" s="32"/>
      <c r="T31" s="31" t="str">
        <f t="shared" si="7"/>
        <v/>
      </c>
      <c r="U31" s="32">
        <v>3</v>
      </c>
      <c r="V31" s="31" t="str">
        <f t="shared" si="8"/>
        <v>A</v>
      </c>
      <c r="W31"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31" s="25"/>
      <c r="Y31" s="26" t="str">
        <f t="shared" si="12"/>
        <v>selalu Berdoa  sebelum  dan  sesudah  melakukan  kegiatan</v>
      </c>
      <c r="Z31" s="26" t="str">
        <f t="shared" si="13"/>
        <v>, selalu Menjalankan ibadah sesuai dengan agamanya</v>
      </c>
      <c r="AA31" s="26" t="str">
        <f t="shared" si="14"/>
        <v>, selalu Memberi salam pada saat awal dan akhir kegiatan</v>
      </c>
      <c r="AB31" s="26" t="str">
        <f t="shared" si="15"/>
        <v>, selalu Bersyukur atas nikmat dan karunia Tuhan Yang Maha Esa</v>
      </c>
      <c r="AC31" s="26" t="str">
        <f t="shared" si="16"/>
        <v/>
      </c>
      <c r="AD31" s="26" t="str">
        <f t="shared" si="17"/>
        <v/>
      </c>
      <c r="AE31" s="26" t="str">
        <f t="shared" si="18"/>
        <v/>
      </c>
      <c r="AF31" s="26" t="str">
        <f t="shared" si="19"/>
        <v>, selalu Memelihara hubungan baik dengan sesama umat ciptaan Tuhan Yang Maha Esa</v>
      </c>
      <c r="AG31" s="26" t="str">
        <f t="shared" si="20"/>
        <v/>
      </c>
      <c r="AH31" s="26" t="str">
        <f t="shared" si="21"/>
        <v>, selalu Menghormati orang lain yang menjalankan ibadah sesuai dengan agamanya</v>
      </c>
      <c r="AI31" s="26" t="str">
        <f t="shared" si="22"/>
        <v>selalu Berdoa  sebelum  dan  sesudah  melakukan  kegiatan</v>
      </c>
      <c r="AJ31" s="15" t="str">
        <f t="shared" si="24"/>
        <v/>
      </c>
      <c r="AK31" s="42">
        <f t="shared" si="10"/>
        <v>3</v>
      </c>
    </row>
    <row r="32" spans="1:42" ht="123.75" customHeight="1" x14ac:dyDescent="0.25">
      <c r="A32" s="28">
        <v>15</v>
      </c>
      <c r="B32" s="29" t="str">
        <f>'[1]INPUT DATA'!D24</f>
        <v>KRIS TIWA</v>
      </c>
      <c r="C32" s="30"/>
      <c r="D32" s="31" t="str">
        <f t="shared" si="11"/>
        <v/>
      </c>
      <c r="E32" s="32"/>
      <c r="F32" s="31" t="str">
        <f t="shared" si="0"/>
        <v/>
      </c>
      <c r="G32" s="32"/>
      <c r="H32" s="31" t="str">
        <f t="shared" si="1"/>
        <v/>
      </c>
      <c r="I32" s="32"/>
      <c r="J32" s="31" t="str">
        <f t="shared" si="2"/>
        <v/>
      </c>
      <c r="K32" s="32"/>
      <c r="L32" s="31" t="str">
        <f t="shared" si="3"/>
        <v/>
      </c>
      <c r="M32" s="32"/>
      <c r="N32" s="31" t="str">
        <f t="shared" si="4"/>
        <v/>
      </c>
      <c r="O32" s="32"/>
      <c r="P32" s="31" t="str">
        <f t="shared" si="5"/>
        <v/>
      </c>
      <c r="Q32" s="32"/>
      <c r="R32" s="31" t="str">
        <f t="shared" si="6"/>
        <v/>
      </c>
      <c r="S32" s="32"/>
      <c r="T32" s="31" t="str">
        <f t="shared" si="7"/>
        <v/>
      </c>
      <c r="U32" s="32"/>
      <c r="V32" s="31" t="str">
        <f t="shared" si="8"/>
        <v/>
      </c>
      <c r="W32" s="33" t="str">
        <f t="shared" si="23"/>
        <v/>
      </c>
      <c r="X32" s="25"/>
      <c r="Y32" s="26" t="str">
        <f t="shared" si="12"/>
        <v/>
      </c>
      <c r="Z32" s="26" t="str">
        <f t="shared" si="13"/>
        <v/>
      </c>
      <c r="AA32" s="26" t="str">
        <f t="shared" si="14"/>
        <v/>
      </c>
      <c r="AB32" s="26" t="str">
        <f t="shared" si="15"/>
        <v/>
      </c>
      <c r="AC32" s="26" t="str">
        <f t="shared" si="16"/>
        <v/>
      </c>
      <c r="AD32" s="26" t="str">
        <f t="shared" si="17"/>
        <v/>
      </c>
      <c r="AE32" s="26" t="str">
        <f t="shared" si="18"/>
        <v/>
      </c>
      <c r="AF32" s="26" t="str">
        <f t="shared" si="19"/>
        <v/>
      </c>
      <c r="AG32" s="26" t="str">
        <f t="shared" si="20"/>
        <v/>
      </c>
      <c r="AH32" s="26" t="str">
        <f t="shared" si="21"/>
        <v/>
      </c>
      <c r="AI32" s="26" t="str">
        <f t="shared" si="22"/>
        <v/>
      </c>
      <c r="AJ32" s="15" t="str">
        <f t="shared" si="24"/>
        <v/>
      </c>
      <c r="AK32" s="42" t="e">
        <f t="shared" si="10"/>
        <v>#DIV/0!</v>
      </c>
    </row>
    <row r="33" spans="1:37" ht="123.75" customHeight="1" x14ac:dyDescent="0.25">
      <c r="A33" s="28">
        <v>16</v>
      </c>
      <c r="B33" s="29" t="str">
        <f>'[1]INPUT DATA'!D25</f>
        <v>LENDI SILO</v>
      </c>
      <c r="C33" s="30">
        <v>3</v>
      </c>
      <c r="D33" s="31" t="str">
        <f t="shared" si="11"/>
        <v>A</v>
      </c>
      <c r="E33" s="32">
        <v>3</v>
      </c>
      <c r="F33" s="31" t="str">
        <f t="shared" si="0"/>
        <v>A</v>
      </c>
      <c r="G33" s="32">
        <v>3</v>
      </c>
      <c r="H33" s="31" t="str">
        <f t="shared" si="1"/>
        <v>A</v>
      </c>
      <c r="I33" s="32">
        <v>3</v>
      </c>
      <c r="J33" s="31" t="str">
        <f t="shared" si="2"/>
        <v>A</v>
      </c>
      <c r="K33" s="32"/>
      <c r="L33" s="31" t="str">
        <f t="shared" si="3"/>
        <v/>
      </c>
      <c r="M33" s="32"/>
      <c r="N33" s="31" t="str">
        <f t="shared" si="4"/>
        <v/>
      </c>
      <c r="O33" s="32"/>
      <c r="P33" s="31" t="str">
        <f t="shared" si="5"/>
        <v/>
      </c>
      <c r="Q33" s="32">
        <v>3</v>
      </c>
      <c r="R33" s="31" t="str">
        <f t="shared" si="6"/>
        <v>A</v>
      </c>
      <c r="S33" s="32"/>
      <c r="T33" s="31" t="str">
        <f t="shared" si="7"/>
        <v/>
      </c>
      <c r="U33" s="32">
        <v>3</v>
      </c>
      <c r="V33" s="31" t="str">
        <f t="shared" si="8"/>
        <v>A</v>
      </c>
      <c r="W33"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33" s="25"/>
      <c r="Y33" s="26" t="str">
        <f t="shared" si="12"/>
        <v>selalu Berdoa  sebelum  dan  sesudah  melakukan  kegiatan</v>
      </c>
      <c r="Z33" s="26" t="str">
        <f t="shared" si="13"/>
        <v>, selalu Menjalankan ibadah sesuai dengan agamanya</v>
      </c>
      <c r="AA33" s="26" t="str">
        <f t="shared" si="14"/>
        <v>, selalu Memberi salam pada saat awal dan akhir kegiatan</v>
      </c>
      <c r="AB33" s="26" t="str">
        <f t="shared" si="15"/>
        <v>, selalu Bersyukur atas nikmat dan karunia Tuhan Yang Maha Esa</v>
      </c>
      <c r="AC33" s="26" t="str">
        <f t="shared" si="16"/>
        <v/>
      </c>
      <c r="AD33" s="26" t="str">
        <f t="shared" si="17"/>
        <v/>
      </c>
      <c r="AE33" s="26" t="str">
        <f t="shared" si="18"/>
        <v/>
      </c>
      <c r="AF33" s="26" t="str">
        <f t="shared" si="19"/>
        <v>, selalu Memelihara hubungan baik dengan sesama umat ciptaan Tuhan Yang Maha Esa</v>
      </c>
      <c r="AG33" s="26" t="str">
        <f t="shared" si="20"/>
        <v/>
      </c>
      <c r="AH33" s="26" t="str">
        <f t="shared" si="21"/>
        <v>, selalu Menghormati orang lain yang menjalankan ibadah sesuai dengan agamanya</v>
      </c>
      <c r="AI33" s="26" t="str">
        <f t="shared" si="22"/>
        <v>selalu Berdoa  sebelum  dan  sesudah  melakukan  kegiatan</v>
      </c>
      <c r="AJ33" s="15" t="str">
        <f t="shared" si="24"/>
        <v/>
      </c>
      <c r="AK33" s="42">
        <f t="shared" si="10"/>
        <v>3</v>
      </c>
    </row>
    <row r="34" spans="1:37" ht="123.75" customHeight="1" x14ac:dyDescent="0.25">
      <c r="A34" s="28">
        <v>17</v>
      </c>
      <c r="B34" s="29" t="str">
        <f>'[1]INPUT DATA'!D26</f>
        <v>LIDIA INDEAI</v>
      </c>
      <c r="C34" s="30">
        <v>3</v>
      </c>
      <c r="D34" s="31" t="str">
        <f t="shared" si="11"/>
        <v>A</v>
      </c>
      <c r="E34" s="32">
        <v>3</v>
      </c>
      <c r="F34" s="31" t="str">
        <f t="shared" si="0"/>
        <v>A</v>
      </c>
      <c r="G34" s="32">
        <v>3</v>
      </c>
      <c r="H34" s="31" t="str">
        <f t="shared" si="1"/>
        <v>A</v>
      </c>
      <c r="I34" s="32">
        <v>3</v>
      </c>
      <c r="J34" s="31" t="str">
        <f t="shared" si="2"/>
        <v>A</v>
      </c>
      <c r="K34" s="32"/>
      <c r="L34" s="31" t="str">
        <f t="shared" si="3"/>
        <v/>
      </c>
      <c r="M34" s="32"/>
      <c r="N34" s="31" t="str">
        <f t="shared" si="4"/>
        <v/>
      </c>
      <c r="O34" s="32"/>
      <c r="P34" s="31" t="str">
        <f t="shared" si="5"/>
        <v/>
      </c>
      <c r="Q34" s="32">
        <v>3</v>
      </c>
      <c r="R34" s="31" t="str">
        <f t="shared" si="6"/>
        <v>A</v>
      </c>
      <c r="S34" s="32"/>
      <c r="T34" s="31" t="str">
        <f t="shared" si="7"/>
        <v/>
      </c>
      <c r="U34" s="32">
        <v>3</v>
      </c>
      <c r="V34" s="31" t="str">
        <f t="shared" si="8"/>
        <v>A</v>
      </c>
      <c r="W34"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34" s="25"/>
      <c r="Y34" s="26" t="str">
        <f t="shared" si="12"/>
        <v>selalu Berdoa  sebelum  dan  sesudah  melakukan  kegiatan</v>
      </c>
      <c r="Z34" s="26" t="str">
        <f t="shared" si="13"/>
        <v>, selalu Menjalankan ibadah sesuai dengan agamanya</v>
      </c>
      <c r="AA34" s="26" t="str">
        <f t="shared" si="14"/>
        <v>, selalu Memberi salam pada saat awal dan akhir kegiatan</v>
      </c>
      <c r="AB34" s="26" t="str">
        <f t="shared" si="15"/>
        <v>, selalu Bersyukur atas nikmat dan karunia Tuhan Yang Maha Esa</v>
      </c>
      <c r="AC34" s="26" t="str">
        <f t="shared" si="16"/>
        <v/>
      </c>
      <c r="AD34" s="26" t="str">
        <f t="shared" si="17"/>
        <v/>
      </c>
      <c r="AE34" s="26" t="str">
        <f t="shared" si="18"/>
        <v/>
      </c>
      <c r="AF34" s="26" t="str">
        <f t="shared" si="19"/>
        <v>, selalu Memelihara hubungan baik dengan sesama umat ciptaan Tuhan Yang Maha Esa</v>
      </c>
      <c r="AG34" s="26" t="str">
        <f t="shared" si="20"/>
        <v/>
      </c>
      <c r="AH34" s="26" t="str">
        <f t="shared" si="21"/>
        <v>, selalu Menghormati orang lain yang menjalankan ibadah sesuai dengan agamanya</v>
      </c>
      <c r="AI34" s="26" t="str">
        <f t="shared" si="22"/>
        <v>selalu Berdoa  sebelum  dan  sesudah  melakukan  kegiatan</v>
      </c>
      <c r="AJ34" s="15" t="str">
        <f t="shared" si="24"/>
        <v/>
      </c>
      <c r="AK34" s="42">
        <f t="shared" si="10"/>
        <v>3</v>
      </c>
    </row>
    <row r="35" spans="1:37" ht="123.75" customHeight="1" x14ac:dyDescent="0.25">
      <c r="A35" s="28">
        <v>18</v>
      </c>
      <c r="B35" s="29" t="str">
        <f>'[1]INPUT DATA'!D27</f>
        <v>LORNA STEVANI AMOIYE</v>
      </c>
      <c r="C35" s="30">
        <v>3</v>
      </c>
      <c r="D35" s="31" t="str">
        <f t="shared" si="11"/>
        <v>A</v>
      </c>
      <c r="E35" s="32">
        <v>3</v>
      </c>
      <c r="F35" s="31" t="str">
        <f t="shared" si="0"/>
        <v>A</v>
      </c>
      <c r="G35" s="32">
        <v>3</v>
      </c>
      <c r="H35" s="31" t="str">
        <f t="shared" si="1"/>
        <v>A</v>
      </c>
      <c r="I35" s="32">
        <v>3</v>
      </c>
      <c r="J35" s="31" t="str">
        <f t="shared" si="2"/>
        <v>A</v>
      </c>
      <c r="K35" s="32"/>
      <c r="L35" s="31" t="str">
        <f t="shared" si="3"/>
        <v/>
      </c>
      <c r="M35" s="32"/>
      <c r="N35" s="31" t="str">
        <f t="shared" si="4"/>
        <v/>
      </c>
      <c r="O35" s="32"/>
      <c r="P35" s="31" t="str">
        <f t="shared" si="5"/>
        <v/>
      </c>
      <c r="Q35" s="32">
        <v>3</v>
      </c>
      <c r="R35" s="31" t="str">
        <f t="shared" si="6"/>
        <v>A</v>
      </c>
      <c r="S35" s="32"/>
      <c r="T35" s="31" t="str">
        <f t="shared" si="7"/>
        <v/>
      </c>
      <c r="U35" s="32">
        <v>3</v>
      </c>
      <c r="V35" s="31" t="str">
        <f t="shared" si="8"/>
        <v>A</v>
      </c>
      <c r="W35"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35" s="25"/>
      <c r="Y35" s="26" t="str">
        <f t="shared" si="12"/>
        <v>selalu Berdoa  sebelum  dan  sesudah  melakukan  kegiatan</v>
      </c>
      <c r="Z35" s="26" t="str">
        <f t="shared" si="13"/>
        <v>, selalu Menjalankan ibadah sesuai dengan agamanya</v>
      </c>
      <c r="AA35" s="26" t="str">
        <f t="shared" si="14"/>
        <v>, selalu Memberi salam pada saat awal dan akhir kegiatan</v>
      </c>
      <c r="AB35" s="26" t="str">
        <f t="shared" si="15"/>
        <v>, selalu Bersyukur atas nikmat dan karunia Tuhan Yang Maha Esa</v>
      </c>
      <c r="AC35" s="26" t="str">
        <f t="shared" si="16"/>
        <v/>
      </c>
      <c r="AD35" s="26" t="str">
        <f t="shared" si="17"/>
        <v/>
      </c>
      <c r="AE35" s="26" t="str">
        <f t="shared" si="18"/>
        <v/>
      </c>
      <c r="AF35" s="26" t="str">
        <f t="shared" si="19"/>
        <v>, selalu Memelihara hubungan baik dengan sesama umat ciptaan Tuhan Yang Maha Esa</v>
      </c>
      <c r="AG35" s="26" t="str">
        <f t="shared" si="20"/>
        <v/>
      </c>
      <c r="AH35" s="26" t="str">
        <f t="shared" si="21"/>
        <v>, selalu Menghormati orang lain yang menjalankan ibadah sesuai dengan agamanya</v>
      </c>
      <c r="AI35" s="26" t="str">
        <f t="shared" si="22"/>
        <v>selalu Berdoa  sebelum  dan  sesudah  melakukan  kegiatan</v>
      </c>
      <c r="AJ35" s="15" t="str">
        <f t="shared" si="24"/>
        <v/>
      </c>
      <c r="AK35" s="42">
        <f t="shared" si="10"/>
        <v>3</v>
      </c>
    </row>
    <row r="36" spans="1:37" ht="123.75" customHeight="1" x14ac:dyDescent="0.25">
      <c r="A36" s="28">
        <v>19</v>
      </c>
      <c r="B36" s="29" t="str">
        <f>'[1]INPUT DATA'!D28</f>
        <v>MARGARETA BASUTEI</v>
      </c>
      <c r="C36" s="30">
        <v>2</v>
      </c>
      <c r="D36" s="31" t="str">
        <f t="shared" si="11"/>
        <v>B</v>
      </c>
      <c r="E36" s="32">
        <v>2</v>
      </c>
      <c r="F36" s="31" t="str">
        <f t="shared" si="0"/>
        <v>B</v>
      </c>
      <c r="G36" s="32">
        <v>2</v>
      </c>
      <c r="H36" s="31" t="str">
        <f t="shared" si="1"/>
        <v>B</v>
      </c>
      <c r="I36" s="32">
        <v>2</v>
      </c>
      <c r="J36" s="31" t="str">
        <f t="shared" si="2"/>
        <v>B</v>
      </c>
      <c r="K36" s="32"/>
      <c r="L36" s="31" t="str">
        <f t="shared" si="3"/>
        <v/>
      </c>
      <c r="M36" s="32"/>
      <c r="N36" s="31" t="str">
        <f t="shared" si="4"/>
        <v/>
      </c>
      <c r="O36" s="32"/>
      <c r="P36" s="31" t="str">
        <f t="shared" si="5"/>
        <v/>
      </c>
      <c r="Q36" s="32">
        <v>2</v>
      </c>
      <c r="R36" s="31" t="str">
        <f t="shared" si="6"/>
        <v>B</v>
      </c>
      <c r="S36" s="32"/>
      <c r="T36" s="31" t="str">
        <f t="shared" si="7"/>
        <v/>
      </c>
      <c r="U36" s="32">
        <v>2</v>
      </c>
      <c r="V36" s="31" t="str">
        <f t="shared" si="8"/>
        <v>B</v>
      </c>
      <c r="W36" s="33" t="str">
        <f t="shared" si="23"/>
        <v xml:space="preserve">sering Berdoa  sebelum  dan  sesudah  melakukan  kegiatan, sering Menjalankan ibadah sesuai dengan agamanya, sering Memberi salam pada saat awal dan akhir kegiatan, sering Bersyukur atas nikmat dan karunia Tuhan Yang Maha Esa, sering Memelihara hubungan baik dengan sesama umat ciptaan Tuhan Yang Maha Esa, sering Menghormati orang lain yang menjalankan ibadah sesuai dengan agamanya. </v>
      </c>
      <c r="X36" s="25"/>
      <c r="Y36" s="26" t="str">
        <f t="shared" si="12"/>
        <v>sering Berdoa  sebelum  dan  sesudah  melakukan  kegiatan</v>
      </c>
      <c r="Z36" s="26" t="str">
        <f t="shared" si="13"/>
        <v>, sering Menjalankan ibadah sesuai dengan agamanya</v>
      </c>
      <c r="AA36" s="26" t="str">
        <f t="shared" si="14"/>
        <v>, sering Memberi salam pada saat awal dan akhir kegiatan</v>
      </c>
      <c r="AB36" s="26" t="str">
        <f t="shared" si="15"/>
        <v>, sering Bersyukur atas nikmat dan karunia Tuhan Yang Maha Esa</v>
      </c>
      <c r="AC36" s="26" t="str">
        <f t="shared" si="16"/>
        <v/>
      </c>
      <c r="AD36" s="26" t="str">
        <f t="shared" si="17"/>
        <v/>
      </c>
      <c r="AE36" s="26" t="str">
        <f t="shared" si="18"/>
        <v/>
      </c>
      <c r="AF36" s="26" t="str">
        <f t="shared" si="19"/>
        <v>, sering Memelihara hubungan baik dengan sesama umat ciptaan Tuhan Yang Maha Esa</v>
      </c>
      <c r="AG36" s="26" t="str">
        <f t="shared" si="20"/>
        <v/>
      </c>
      <c r="AH36" s="26" t="str">
        <f t="shared" si="21"/>
        <v>, sering Menghormati orang lain yang menjalankan ibadah sesuai dengan agamanya</v>
      </c>
      <c r="AI36" s="26" t="str">
        <f t="shared" si="22"/>
        <v>sering Berdoa  sebelum  dan  sesudah  melakukan  kegiatan</v>
      </c>
      <c r="AJ36" s="15" t="str">
        <f t="shared" si="24"/>
        <v>sering Berdoa  sebelum  dan  sesudah  melakukan  kegiatan</v>
      </c>
      <c r="AK36" s="42">
        <f t="shared" si="10"/>
        <v>2</v>
      </c>
    </row>
    <row r="37" spans="1:37" ht="123.75" customHeight="1" x14ac:dyDescent="0.25">
      <c r="A37" s="28">
        <v>20</v>
      </c>
      <c r="B37" s="29" t="str">
        <f>'[1]INPUT DATA'!D29</f>
        <v>MENINA SIBETAI</v>
      </c>
      <c r="C37" s="30">
        <v>3</v>
      </c>
      <c r="D37" s="31" t="str">
        <f t="shared" si="11"/>
        <v>A</v>
      </c>
      <c r="E37" s="32">
        <v>3</v>
      </c>
      <c r="F37" s="31" t="str">
        <f t="shared" si="0"/>
        <v>A</v>
      </c>
      <c r="G37" s="32">
        <v>3</v>
      </c>
      <c r="H37" s="31" t="str">
        <f t="shared" si="1"/>
        <v>A</v>
      </c>
      <c r="I37" s="32">
        <v>3</v>
      </c>
      <c r="J37" s="31" t="str">
        <f t="shared" si="2"/>
        <v>A</v>
      </c>
      <c r="K37" s="32"/>
      <c r="L37" s="31" t="str">
        <f t="shared" si="3"/>
        <v/>
      </c>
      <c r="M37" s="32"/>
      <c r="N37" s="31" t="str">
        <f t="shared" si="4"/>
        <v/>
      </c>
      <c r="O37" s="32"/>
      <c r="P37" s="31" t="str">
        <f t="shared" si="5"/>
        <v/>
      </c>
      <c r="Q37" s="32">
        <v>3</v>
      </c>
      <c r="R37" s="31" t="str">
        <f t="shared" si="6"/>
        <v>A</v>
      </c>
      <c r="S37" s="32"/>
      <c r="T37" s="31" t="str">
        <f t="shared" si="7"/>
        <v/>
      </c>
      <c r="U37" s="32">
        <v>3</v>
      </c>
      <c r="V37" s="31" t="str">
        <f t="shared" si="8"/>
        <v>A</v>
      </c>
      <c r="W37"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37" s="25"/>
      <c r="Y37" s="26" t="str">
        <f t="shared" si="12"/>
        <v>selalu Berdoa  sebelum  dan  sesudah  melakukan  kegiatan</v>
      </c>
      <c r="Z37" s="26" t="str">
        <f t="shared" si="13"/>
        <v>, selalu Menjalankan ibadah sesuai dengan agamanya</v>
      </c>
      <c r="AA37" s="26" t="str">
        <f t="shared" si="14"/>
        <v>, selalu Memberi salam pada saat awal dan akhir kegiatan</v>
      </c>
      <c r="AB37" s="26" t="str">
        <f t="shared" si="15"/>
        <v>, selalu Bersyukur atas nikmat dan karunia Tuhan Yang Maha Esa</v>
      </c>
      <c r="AC37" s="26" t="str">
        <f t="shared" si="16"/>
        <v/>
      </c>
      <c r="AD37" s="26" t="str">
        <f t="shared" si="17"/>
        <v/>
      </c>
      <c r="AE37" s="26" t="str">
        <f t="shared" si="18"/>
        <v/>
      </c>
      <c r="AF37" s="26" t="str">
        <f t="shared" si="19"/>
        <v>, selalu Memelihara hubungan baik dengan sesama umat ciptaan Tuhan Yang Maha Esa</v>
      </c>
      <c r="AG37" s="26" t="str">
        <f t="shared" si="20"/>
        <v/>
      </c>
      <c r="AH37" s="26" t="str">
        <f t="shared" si="21"/>
        <v>, selalu Menghormati orang lain yang menjalankan ibadah sesuai dengan agamanya</v>
      </c>
      <c r="AI37" s="26" t="str">
        <f t="shared" si="22"/>
        <v>selalu Berdoa  sebelum  dan  sesudah  melakukan  kegiatan</v>
      </c>
      <c r="AJ37" s="15" t="str">
        <f t="shared" si="24"/>
        <v/>
      </c>
      <c r="AK37" s="42">
        <f t="shared" si="10"/>
        <v>3</v>
      </c>
    </row>
    <row r="38" spans="1:37" ht="123.75" customHeight="1" x14ac:dyDescent="0.25">
      <c r="A38" s="28">
        <v>21</v>
      </c>
      <c r="B38" s="29" t="str">
        <f>'[1]INPUT DATA'!D30</f>
        <v>MIGEL MARSEL RUMAIKEWI</v>
      </c>
      <c r="C38" s="30">
        <v>1</v>
      </c>
      <c r="D38" s="31" t="str">
        <f t="shared" si="11"/>
        <v>C</v>
      </c>
      <c r="E38" s="32">
        <v>1</v>
      </c>
      <c r="F38" s="31" t="str">
        <f t="shared" si="0"/>
        <v>C</v>
      </c>
      <c r="G38" s="32">
        <v>1</v>
      </c>
      <c r="H38" s="31" t="str">
        <f t="shared" si="1"/>
        <v>C</v>
      </c>
      <c r="I38" s="32">
        <v>1</v>
      </c>
      <c r="J38" s="31" t="str">
        <f t="shared" si="2"/>
        <v>C</v>
      </c>
      <c r="K38" s="32"/>
      <c r="L38" s="31" t="str">
        <f t="shared" si="3"/>
        <v/>
      </c>
      <c r="M38" s="32"/>
      <c r="N38" s="31" t="str">
        <f t="shared" si="4"/>
        <v/>
      </c>
      <c r="O38" s="32"/>
      <c r="P38" s="31" t="str">
        <f t="shared" si="5"/>
        <v/>
      </c>
      <c r="Q38" s="32">
        <v>1</v>
      </c>
      <c r="R38" s="31" t="str">
        <f t="shared" si="6"/>
        <v>C</v>
      </c>
      <c r="S38" s="32"/>
      <c r="T38" s="31" t="str">
        <f t="shared" si="7"/>
        <v/>
      </c>
      <c r="U38" s="32">
        <v>1</v>
      </c>
      <c r="V38" s="31" t="str">
        <f t="shared" si="8"/>
        <v>C</v>
      </c>
      <c r="W38" s="33" t="str">
        <f t="shared" si="23"/>
        <v xml:space="preserve">jarang Berdoa  sebelum  dan  sesudah  melakukan  kegiatan, jarang Menjalankan ibadah sesuai dengan agamanya, jarang Memberi salam pada saat awal dan akhir kegiatan, jarang Bersyukur atas nikmat dan karunia Tuhan Yang Maha Esa, jarang Memelihara hubungan baik dengan sesama umat ciptaan Tuhan Yang Maha Esa, jarang Menghormati orang lain yang menjalankan ibadah sesuai dengan agamanya. </v>
      </c>
      <c r="X38" s="25"/>
      <c r="Y38" s="26" t="str">
        <f t="shared" si="12"/>
        <v>jarang Berdoa  sebelum  dan  sesudah  melakukan  kegiatan</v>
      </c>
      <c r="Z38" s="26" t="str">
        <f t="shared" si="13"/>
        <v>, jarang Menjalankan ibadah sesuai dengan agamanya</v>
      </c>
      <c r="AA38" s="26" t="str">
        <f t="shared" si="14"/>
        <v>, jarang Memberi salam pada saat awal dan akhir kegiatan</v>
      </c>
      <c r="AB38" s="26" t="str">
        <f t="shared" si="15"/>
        <v>, jarang Bersyukur atas nikmat dan karunia Tuhan Yang Maha Esa</v>
      </c>
      <c r="AC38" s="26" t="str">
        <f t="shared" si="16"/>
        <v/>
      </c>
      <c r="AD38" s="26" t="str">
        <f t="shared" si="17"/>
        <v/>
      </c>
      <c r="AE38" s="26" t="str">
        <f t="shared" si="18"/>
        <v/>
      </c>
      <c r="AF38" s="26" t="str">
        <f t="shared" si="19"/>
        <v>, jarang Memelihara hubungan baik dengan sesama umat ciptaan Tuhan Yang Maha Esa</v>
      </c>
      <c r="AG38" s="26" t="str">
        <f t="shared" si="20"/>
        <v/>
      </c>
      <c r="AH38" s="26" t="str">
        <f t="shared" si="21"/>
        <v>, jarang Menghormati orang lain yang menjalankan ibadah sesuai dengan agamanya</v>
      </c>
      <c r="AI38" s="26" t="str">
        <f t="shared" si="22"/>
        <v>jarang Berdoa  sebelum  dan  sesudah  melakukan  kegiatan</v>
      </c>
      <c r="AJ38" s="15" t="str">
        <f t="shared" si="24"/>
        <v>jarang Berdoa  sebelum  dan  sesudah  melakukan  kegiatan</v>
      </c>
      <c r="AK38" s="42">
        <f t="shared" si="10"/>
        <v>1</v>
      </c>
    </row>
    <row r="39" spans="1:37" ht="123.75" customHeight="1" x14ac:dyDescent="0.25">
      <c r="A39" s="28">
        <v>22</v>
      </c>
      <c r="B39" s="29" t="str">
        <f>'[1]INPUT DATA'!D31</f>
        <v>MUHAMMAD FAISAL ARIFIN</v>
      </c>
      <c r="C39" s="30">
        <v>3</v>
      </c>
      <c r="D39" s="31" t="str">
        <f t="shared" si="11"/>
        <v>A</v>
      </c>
      <c r="E39" s="32">
        <v>3</v>
      </c>
      <c r="F39" s="31" t="str">
        <f t="shared" si="0"/>
        <v>A</v>
      </c>
      <c r="G39" s="32">
        <v>3</v>
      </c>
      <c r="H39" s="31" t="str">
        <f t="shared" si="1"/>
        <v>A</v>
      </c>
      <c r="I39" s="32">
        <v>3</v>
      </c>
      <c r="J39" s="31" t="str">
        <f t="shared" si="2"/>
        <v>A</v>
      </c>
      <c r="K39" s="32"/>
      <c r="L39" s="31" t="str">
        <f t="shared" si="3"/>
        <v/>
      </c>
      <c r="M39" s="32"/>
      <c r="N39" s="31" t="str">
        <f t="shared" si="4"/>
        <v/>
      </c>
      <c r="O39" s="32"/>
      <c r="P39" s="31" t="str">
        <f t="shared" si="5"/>
        <v/>
      </c>
      <c r="Q39" s="32">
        <v>3</v>
      </c>
      <c r="R39" s="31" t="str">
        <f t="shared" si="6"/>
        <v>A</v>
      </c>
      <c r="S39" s="32"/>
      <c r="T39" s="31" t="str">
        <f t="shared" si="7"/>
        <v/>
      </c>
      <c r="U39" s="32">
        <v>3</v>
      </c>
      <c r="V39" s="31" t="str">
        <f t="shared" si="8"/>
        <v>A</v>
      </c>
      <c r="W39"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39" s="25"/>
      <c r="Y39" s="26" t="str">
        <f t="shared" si="12"/>
        <v>selalu Berdoa  sebelum  dan  sesudah  melakukan  kegiatan</v>
      </c>
      <c r="Z39" s="26" t="str">
        <f t="shared" si="13"/>
        <v>, selalu Menjalankan ibadah sesuai dengan agamanya</v>
      </c>
      <c r="AA39" s="26" t="str">
        <f t="shared" si="14"/>
        <v>, selalu Memberi salam pada saat awal dan akhir kegiatan</v>
      </c>
      <c r="AB39" s="26" t="str">
        <f t="shared" si="15"/>
        <v>, selalu Bersyukur atas nikmat dan karunia Tuhan Yang Maha Esa</v>
      </c>
      <c r="AC39" s="26" t="str">
        <f t="shared" si="16"/>
        <v/>
      </c>
      <c r="AD39" s="26" t="str">
        <f t="shared" si="17"/>
        <v/>
      </c>
      <c r="AE39" s="26" t="str">
        <f t="shared" si="18"/>
        <v/>
      </c>
      <c r="AF39" s="26" t="str">
        <f t="shared" si="19"/>
        <v>, selalu Memelihara hubungan baik dengan sesama umat ciptaan Tuhan Yang Maha Esa</v>
      </c>
      <c r="AG39" s="26" t="str">
        <f t="shared" si="20"/>
        <v/>
      </c>
      <c r="AH39" s="26" t="str">
        <f t="shared" si="21"/>
        <v>, selalu Menghormati orang lain yang menjalankan ibadah sesuai dengan agamanya</v>
      </c>
      <c r="AI39" s="26" t="str">
        <f t="shared" si="22"/>
        <v>selalu Berdoa  sebelum  dan  sesudah  melakukan  kegiatan</v>
      </c>
      <c r="AJ39" s="15" t="str">
        <f t="shared" si="24"/>
        <v/>
      </c>
      <c r="AK39" s="42">
        <f t="shared" si="10"/>
        <v>3</v>
      </c>
    </row>
    <row r="40" spans="1:37" ht="123.75" customHeight="1" x14ac:dyDescent="0.25">
      <c r="A40" s="28">
        <v>23</v>
      </c>
      <c r="B40" s="29" t="str">
        <f>'[1]INPUT DATA'!D32</f>
        <v>NATANIEL WERKO</v>
      </c>
      <c r="C40" s="30">
        <v>1</v>
      </c>
      <c r="D40" s="31" t="str">
        <f t="shared" si="11"/>
        <v>C</v>
      </c>
      <c r="E40" s="32">
        <v>1</v>
      </c>
      <c r="F40" s="31" t="str">
        <f t="shared" si="0"/>
        <v>C</v>
      </c>
      <c r="G40" s="32">
        <v>1</v>
      </c>
      <c r="H40" s="31" t="str">
        <f t="shared" si="1"/>
        <v>C</v>
      </c>
      <c r="I40" s="32">
        <v>1</v>
      </c>
      <c r="J40" s="31" t="str">
        <f t="shared" si="2"/>
        <v>C</v>
      </c>
      <c r="K40" s="32"/>
      <c r="L40" s="31" t="str">
        <f t="shared" si="3"/>
        <v/>
      </c>
      <c r="M40" s="32"/>
      <c r="N40" s="31" t="str">
        <f t="shared" si="4"/>
        <v/>
      </c>
      <c r="O40" s="32"/>
      <c r="P40" s="31" t="str">
        <f t="shared" si="5"/>
        <v/>
      </c>
      <c r="Q40" s="32">
        <v>1</v>
      </c>
      <c r="R40" s="31" t="str">
        <f t="shared" si="6"/>
        <v>C</v>
      </c>
      <c r="S40" s="32"/>
      <c r="T40" s="31" t="str">
        <f t="shared" si="7"/>
        <v/>
      </c>
      <c r="U40" s="32">
        <v>1</v>
      </c>
      <c r="V40" s="31" t="str">
        <f t="shared" si="8"/>
        <v>C</v>
      </c>
      <c r="W40" s="33" t="str">
        <f t="shared" si="23"/>
        <v xml:space="preserve">jarang Berdoa  sebelum  dan  sesudah  melakukan  kegiatan, jarang Menjalankan ibadah sesuai dengan agamanya, jarang Memberi salam pada saat awal dan akhir kegiatan, jarang Bersyukur atas nikmat dan karunia Tuhan Yang Maha Esa, jarang Memelihara hubungan baik dengan sesama umat ciptaan Tuhan Yang Maha Esa, jarang Menghormati orang lain yang menjalankan ibadah sesuai dengan agamanya. </v>
      </c>
      <c r="X40" s="25"/>
      <c r="Y40" s="26" t="str">
        <f t="shared" si="12"/>
        <v>jarang Berdoa  sebelum  dan  sesudah  melakukan  kegiatan</v>
      </c>
      <c r="Z40" s="26" t="str">
        <f t="shared" si="13"/>
        <v>, jarang Menjalankan ibadah sesuai dengan agamanya</v>
      </c>
      <c r="AA40" s="26" t="str">
        <f t="shared" si="14"/>
        <v>, jarang Memberi salam pada saat awal dan akhir kegiatan</v>
      </c>
      <c r="AB40" s="26" t="str">
        <f t="shared" si="15"/>
        <v>, jarang Bersyukur atas nikmat dan karunia Tuhan Yang Maha Esa</v>
      </c>
      <c r="AC40" s="26" t="str">
        <f t="shared" si="16"/>
        <v/>
      </c>
      <c r="AD40" s="26" t="str">
        <f t="shared" si="17"/>
        <v/>
      </c>
      <c r="AE40" s="26" t="str">
        <f t="shared" si="18"/>
        <v/>
      </c>
      <c r="AF40" s="26" t="str">
        <f t="shared" si="19"/>
        <v>, jarang Memelihara hubungan baik dengan sesama umat ciptaan Tuhan Yang Maha Esa</v>
      </c>
      <c r="AG40" s="26" t="str">
        <f t="shared" si="20"/>
        <v/>
      </c>
      <c r="AH40" s="26" t="str">
        <f t="shared" si="21"/>
        <v>, jarang Menghormati orang lain yang menjalankan ibadah sesuai dengan agamanya</v>
      </c>
      <c r="AI40" s="26" t="str">
        <f t="shared" si="22"/>
        <v>jarang Berdoa  sebelum  dan  sesudah  melakukan  kegiatan</v>
      </c>
      <c r="AJ40" s="15" t="str">
        <f t="shared" si="24"/>
        <v>jarang Berdoa  sebelum  dan  sesudah  melakukan  kegiatan</v>
      </c>
      <c r="AK40" s="42">
        <f t="shared" si="10"/>
        <v>1</v>
      </c>
    </row>
    <row r="41" spans="1:37" ht="123.75" customHeight="1" x14ac:dyDescent="0.25">
      <c r="A41" s="28">
        <v>24</v>
      </c>
      <c r="B41" s="29" t="str">
        <f>'[1]INPUT DATA'!D33</f>
        <v>PILEMON SAWAPI</v>
      </c>
      <c r="C41" s="30">
        <v>3</v>
      </c>
      <c r="D41" s="31" t="str">
        <f t="shared" si="11"/>
        <v>A</v>
      </c>
      <c r="E41" s="32">
        <v>3</v>
      </c>
      <c r="F41" s="31" t="str">
        <f t="shared" si="0"/>
        <v>A</v>
      </c>
      <c r="G41" s="32">
        <v>3</v>
      </c>
      <c r="H41" s="31" t="str">
        <f t="shared" si="1"/>
        <v>A</v>
      </c>
      <c r="I41" s="32">
        <v>2</v>
      </c>
      <c r="J41" s="31" t="str">
        <f t="shared" si="2"/>
        <v>B</v>
      </c>
      <c r="K41" s="32"/>
      <c r="L41" s="31" t="str">
        <f t="shared" si="3"/>
        <v/>
      </c>
      <c r="M41" s="32"/>
      <c r="N41" s="31" t="str">
        <f t="shared" si="4"/>
        <v/>
      </c>
      <c r="O41" s="32"/>
      <c r="P41" s="31" t="str">
        <f t="shared" si="5"/>
        <v/>
      </c>
      <c r="Q41" s="32">
        <v>2</v>
      </c>
      <c r="R41" s="31" t="str">
        <f t="shared" si="6"/>
        <v>B</v>
      </c>
      <c r="S41" s="32"/>
      <c r="T41" s="31" t="str">
        <f t="shared" si="7"/>
        <v/>
      </c>
      <c r="U41" s="32">
        <v>3</v>
      </c>
      <c r="V41" s="31" t="str">
        <f t="shared" si="8"/>
        <v>A</v>
      </c>
      <c r="W41" s="33" t="str">
        <f t="shared" si="23"/>
        <v xml:space="preserve">selalu Berdoa  sebelum  dan  sesudah  melakukan  kegiatan, selalu Menjalankan ibadah sesuai dengan agamanya, selalu Memberi salam pada saat awal dan akhir kegiatan, sering Bersyukur atas nikmat dan karunia Tuhan Yang Maha Esa, sering Memelihara hubungan baik dengan sesama umat ciptaan Tuhan Yang Maha Esa, selalu Menghormati orang lain yang menjalankan ibadah sesuai dengan agamanya. </v>
      </c>
      <c r="X41" s="25"/>
      <c r="Y41" s="26" t="str">
        <f t="shared" si="12"/>
        <v>selalu Berdoa  sebelum  dan  sesudah  melakukan  kegiatan</v>
      </c>
      <c r="Z41" s="26" t="str">
        <f t="shared" si="13"/>
        <v>, selalu Menjalankan ibadah sesuai dengan agamanya</v>
      </c>
      <c r="AA41" s="26" t="str">
        <f t="shared" si="14"/>
        <v>, selalu Memberi salam pada saat awal dan akhir kegiatan</v>
      </c>
      <c r="AB41" s="26" t="str">
        <f t="shared" si="15"/>
        <v>, sering Bersyukur atas nikmat dan karunia Tuhan Yang Maha Esa</v>
      </c>
      <c r="AC41" s="26" t="str">
        <f t="shared" si="16"/>
        <v/>
      </c>
      <c r="AD41" s="26" t="str">
        <f t="shared" si="17"/>
        <v/>
      </c>
      <c r="AE41" s="26" t="str">
        <f t="shared" si="18"/>
        <v/>
      </c>
      <c r="AF41" s="26" t="str">
        <f t="shared" si="19"/>
        <v>, sering Memelihara hubungan baik dengan sesama umat ciptaan Tuhan Yang Maha Esa</v>
      </c>
      <c r="AG41" s="26" t="str">
        <f t="shared" si="20"/>
        <v/>
      </c>
      <c r="AH41" s="26" t="str">
        <f t="shared" si="21"/>
        <v>, selalu Menghormati orang lain yang menjalankan ibadah sesuai dengan agamanya</v>
      </c>
      <c r="AI41" s="26" t="str">
        <f t="shared" si="22"/>
        <v>selalu Berdoa  sebelum  dan  sesudah  melakukan  kegiatan, sering Bersyukur atas nikmat dan karunia Tuhan Yang Maha Esa</v>
      </c>
      <c r="AJ41" s="15" t="str">
        <f t="shared" si="24"/>
        <v>, sering Bersyukur atas nikmat dan karunia Tuhan Yang Maha Esa</v>
      </c>
      <c r="AK41" s="42">
        <f t="shared" si="10"/>
        <v>2.6666666666666665</v>
      </c>
    </row>
    <row r="42" spans="1:37" ht="123.75" customHeight="1" x14ac:dyDescent="0.25">
      <c r="A42" s="28">
        <v>25</v>
      </c>
      <c r="B42" s="29" t="str">
        <f>'[1]INPUT DATA'!D34</f>
        <v>PITER SISKO B SURUMI</v>
      </c>
      <c r="C42" s="30"/>
      <c r="D42" s="31" t="str">
        <f t="shared" si="11"/>
        <v/>
      </c>
      <c r="E42" s="32"/>
      <c r="F42" s="31" t="str">
        <f t="shared" si="0"/>
        <v/>
      </c>
      <c r="G42" s="32"/>
      <c r="H42" s="31" t="str">
        <f t="shared" si="1"/>
        <v/>
      </c>
      <c r="I42" s="32"/>
      <c r="J42" s="31" t="str">
        <f t="shared" si="2"/>
        <v/>
      </c>
      <c r="K42" s="32"/>
      <c r="L42" s="31" t="str">
        <f t="shared" si="3"/>
        <v/>
      </c>
      <c r="M42" s="32"/>
      <c r="N42" s="31" t="str">
        <f t="shared" si="4"/>
        <v/>
      </c>
      <c r="O42" s="32"/>
      <c r="P42" s="31" t="str">
        <f t="shared" si="5"/>
        <v/>
      </c>
      <c r="Q42" s="32"/>
      <c r="R42" s="31" t="str">
        <f t="shared" si="6"/>
        <v/>
      </c>
      <c r="S42" s="32"/>
      <c r="T42" s="31" t="str">
        <f t="shared" si="7"/>
        <v/>
      </c>
      <c r="U42" s="32"/>
      <c r="V42" s="31" t="str">
        <f t="shared" si="8"/>
        <v/>
      </c>
      <c r="W42" s="33" t="str">
        <f t="shared" si="23"/>
        <v/>
      </c>
      <c r="X42" s="25"/>
      <c r="Y42" s="26" t="str">
        <f t="shared" si="12"/>
        <v/>
      </c>
      <c r="Z42" s="26" t="str">
        <f t="shared" si="13"/>
        <v/>
      </c>
      <c r="AA42" s="26" t="str">
        <f t="shared" si="14"/>
        <v/>
      </c>
      <c r="AB42" s="26" t="str">
        <f t="shared" si="15"/>
        <v/>
      </c>
      <c r="AC42" s="26" t="str">
        <f t="shared" si="16"/>
        <v/>
      </c>
      <c r="AD42" s="26" t="str">
        <f t="shared" si="17"/>
        <v/>
      </c>
      <c r="AE42" s="26" t="str">
        <f t="shared" si="18"/>
        <v/>
      </c>
      <c r="AF42" s="26" t="str">
        <f t="shared" si="19"/>
        <v/>
      </c>
      <c r="AG42" s="26" t="str">
        <f t="shared" si="20"/>
        <v/>
      </c>
      <c r="AH42" s="26" t="str">
        <f t="shared" si="21"/>
        <v/>
      </c>
      <c r="AI42" s="26" t="str">
        <f t="shared" si="22"/>
        <v/>
      </c>
      <c r="AJ42" s="15" t="str">
        <f t="shared" si="24"/>
        <v/>
      </c>
      <c r="AK42" s="42" t="e">
        <f t="shared" si="10"/>
        <v>#DIV/0!</v>
      </c>
    </row>
    <row r="43" spans="1:37" ht="123.75" customHeight="1" x14ac:dyDescent="0.25">
      <c r="A43" s="28">
        <v>26</v>
      </c>
      <c r="B43" s="29" t="str">
        <f>'[1]INPUT DATA'!D35</f>
        <v>SAMSU USA</v>
      </c>
      <c r="C43" s="30">
        <v>3</v>
      </c>
      <c r="D43" s="31" t="str">
        <f t="shared" si="11"/>
        <v>A</v>
      </c>
      <c r="E43" s="32">
        <v>3</v>
      </c>
      <c r="F43" s="31" t="str">
        <f t="shared" si="0"/>
        <v>A</v>
      </c>
      <c r="G43" s="32">
        <v>3</v>
      </c>
      <c r="H43" s="31" t="str">
        <f t="shared" si="1"/>
        <v>A</v>
      </c>
      <c r="I43" s="32">
        <v>2</v>
      </c>
      <c r="J43" s="31" t="str">
        <f t="shared" si="2"/>
        <v>B</v>
      </c>
      <c r="K43" s="32"/>
      <c r="L43" s="31" t="str">
        <f t="shared" si="3"/>
        <v/>
      </c>
      <c r="M43" s="32"/>
      <c r="N43" s="31" t="str">
        <f t="shared" si="4"/>
        <v/>
      </c>
      <c r="O43" s="32"/>
      <c r="P43" s="31" t="str">
        <f t="shared" si="5"/>
        <v/>
      </c>
      <c r="Q43" s="32">
        <v>2</v>
      </c>
      <c r="R43" s="31" t="str">
        <f t="shared" si="6"/>
        <v>B</v>
      </c>
      <c r="S43" s="32"/>
      <c r="T43" s="31" t="str">
        <f t="shared" si="7"/>
        <v/>
      </c>
      <c r="U43" s="32">
        <v>3</v>
      </c>
      <c r="V43" s="31" t="str">
        <f t="shared" si="8"/>
        <v>A</v>
      </c>
      <c r="W43" s="33" t="str">
        <f t="shared" si="23"/>
        <v xml:space="preserve">selalu Berdoa  sebelum  dan  sesudah  melakukan  kegiatan, selalu Menjalankan ibadah sesuai dengan agamanya, selalu Memberi salam pada saat awal dan akhir kegiatan, sering Bersyukur atas nikmat dan karunia Tuhan Yang Maha Esa, sering Memelihara hubungan baik dengan sesama umat ciptaan Tuhan Yang Maha Esa, selalu Menghormati orang lain yang menjalankan ibadah sesuai dengan agamanya. </v>
      </c>
      <c r="X43" s="25"/>
      <c r="Y43" s="26" t="str">
        <f t="shared" si="12"/>
        <v>selalu Berdoa  sebelum  dan  sesudah  melakukan  kegiatan</v>
      </c>
      <c r="Z43" s="26" t="str">
        <f t="shared" si="13"/>
        <v>, selalu Menjalankan ibadah sesuai dengan agamanya</v>
      </c>
      <c r="AA43" s="26" t="str">
        <f t="shared" si="14"/>
        <v>, selalu Memberi salam pada saat awal dan akhir kegiatan</v>
      </c>
      <c r="AB43" s="26" t="str">
        <f t="shared" si="15"/>
        <v>, sering Bersyukur atas nikmat dan karunia Tuhan Yang Maha Esa</v>
      </c>
      <c r="AC43" s="26" t="str">
        <f t="shared" si="16"/>
        <v/>
      </c>
      <c r="AD43" s="26" t="str">
        <f t="shared" si="17"/>
        <v/>
      </c>
      <c r="AE43" s="26" t="str">
        <f t="shared" si="18"/>
        <v/>
      </c>
      <c r="AF43" s="26" t="str">
        <f t="shared" si="19"/>
        <v>, sering Memelihara hubungan baik dengan sesama umat ciptaan Tuhan Yang Maha Esa</v>
      </c>
      <c r="AG43" s="26" t="str">
        <f t="shared" si="20"/>
        <v/>
      </c>
      <c r="AH43" s="26" t="str">
        <f t="shared" si="21"/>
        <v>, selalu Menghormati orang lain yang menjalankan ibadah sesuai dengan agamanya</v>
      </c>
      <c r="AI43" s="26" t="str">
        <f t="shared" si="22"/>
        <v>selalu Berdoa  sebelum  dan  sesudah  melakukan  kegiatan, sering Bersyukur atas nikmat dan karunia Tuhan Yang Maha Esa</v>
      </c>
      <c r="AJ43" s="15" t="str">
        <f t="shared" si="24"/>
        <v>, sering Bersyukur atas nikmat dan karunia Tuhan Yang Maha Esa</v>
      </c>
      <c r="AK43" s="42">
        <f t="shared" si="10"/>
        <v>2.6666666666666665</v>
      </c>
    </row>
    <row r="44" spans="1:37" ht="123.75" customHeight="1" x14ac:dyDescent="0.25">
      <c r="A44" s="28">
        <v>27</v>
      </c>
      <c r="B44" s="29" t="str">
        <f>'[1]INPUT DATA'!D36</f>
        <v>SAPEDURA CANDRA BILASI</v>
      </c>
      <c r="C44" s="30">
        <v>1</v>
      </c>
      <c r="D44" s="31" t="str">
        <f t="shared" si="11"/>
        <v>C</v>
      </c>
      <c r="E44" s="32">
        <v>1</v>
      </c>
      <c r="F44" s="31" t="str">
        <f t="shared" si="0"/>
        <v>C</v>
      </c>
      <c r="G44" s="32">
        <v>1</v>
      </c>
      <c r="H44" s="31" t="str">
        <f t="shared" si="1"/>
        <v>C</v>
      </c>
      <c r="I44" s="32">
        <v>1</v>
      </c>
      <c r="J44" s="31" t="str">
        <f t="shared" si="2"/>
        <v>C</v>
      </c>
      <c r="K44" s="32"/>
      <c r="L44" s="31" t="str">
        <f t="shared" si="3"/>
        <v/>
      </c>
      <c r="M44" s="32"/>
      <c r="N44" s="31" t="str">
        <f t="shared" si="4"/>
        <v/>
      </c>
      <c r="O44" s="32"/>
      <c r="P44" s="31" t="str">
        <f t="shared" si="5"/>
        <v/>
      </c>
      <c r="Q44" s="32">
        <v>1</v>
      </c>
      <c r="R44" s="31" t="str">
        <f t="shared" si="6"/>
        <v>C</v>
      </c>
      <c r="S44" s="32"/>
      <c r="T44" s="31" t="str">
        <f t="shared" si="7"/>
        <v/>
      </c>
      <c r="U44" s="32">
        <v>1</v>
      </c>
      <c r="V44" s="31" t="str">
        <f t="shared" si="8"/>
        <v>C</v>
      </c>
      <c r="W44" s="33" t="str">
        <f t="shared" si="23"/>
        <v xml:space="preserve">jarang Berdoa  sebelum  dan  sesudah  melakukan  kegiatan, jarang Menjalankan ibadah sesuai dengan agamanya, jarang Memberi salam pada saat awal dan akhir kegiatan, jarang Bersyukur atas nikmat dan karunia Tuhan Yang Maha Esa, jarang Memelihara hubungan baik dengan sesama umat ciptaan Tuhan Yang Maha Esa, jarang Menghormati orang lain yang menjalankan ibadah sesuai dengan agamanya. </v>
      </c>
      <c r="X44" s="25"/>
      <c r="Y44" s="26" t="str">
        <f t="shared" si="12"/>
        <v>jarang Berdoa  sebelum  dan  sesudah  melakukan  kegiatan</v>
      </c>
      <c r="Z44" s="26" t="str">
        <f t="shared" si="13"/>
        <v>, jarang Menjalankan ibadah sesuai dengan agamanya</v>
      </c>
      <c r="AA44" s="26" t="str">
        <f t="shared" si="14"/>
        <v>, jarang Memberi salam pada saat awal dan akhir kegiatan</v>
      </c>
      <c r="AB44" s="26" t="str">
        <f t="shared" si="15"/>
        <v>, jarang Bersyukur atas nikmat dan karunia Tuhan Yang Maha Esa</v>
      </c>
      <c r="AC44" s="26" t="str">
        <f t="shared" si="16"/>
        <v/>
      </c>
      <c r="AD44" s="26" t="str">
        <f t="shared" si="17"/>
        <v/>
      </c>
      <c r="AE44" s="26" t="str">
        <f t="shared" si="18"/>
        <v/>
      </c>
      <c r="AF44" s="26" t="str">
        <f t="shared" si="19"/>
        <v>, jarang Memelihara hubungan baik dengan sesama umat ciptaan Tuhan Yang Maha Esa</v>
      </c>
      <c r="AG44" s="26" t="str">
        <f t="shared" si="20"/>
        <v/>
      </c>
      <c r="AH44" s="26" t="str">
        <f t="shared" si="21"/>
        <v>, jarang Menghormati orang lain yang menjalankan ibadah sesuai dengan agamanya</v>
      </c>
      <c r="AI44" s="26" t="str">
        <f t="shared" si="22"/>
        <v>jarang Berdoa  sebelum  dan  sesudah  melakukan  kegiatan</v>
      </c>
      <c r="AJ44" s="15" t="str">
        <f t="shared" si="24"/>
        <v>jarang Berdoa  sebelum  dan  sesudah  melakukan  kegiatan</v>
      </c>
      <c r="AK44" s="42">
        <f t="shared" si="10"/>
        <v>1</v>
      </c>
    </row>
    <row r="45" spans="1:37" ht="123.75" customHeight="1" x14ac:dyDescent="0.25">
      <c r="A45" s="28">
        <v>28</v>
      </c>
      <c r="B45" s="29" t="str">
        <f>'[1]INPUT DATA'!D37</f>
        <v>SOTER JOIS SOROMAJA</v>
      </c>
      <c r="C45" s="30"/>
      <c r="D45" s="31" t="str">
        <f t="shared" si="11"/>
        <v/>
      </c>
      <c r="E45" s="32"/>
      <c r="F45" s="31" t="str">
        <f t="shared" si="0"/>
        <v/>
      </c>
      <c r="G45" s="32"/>
      <c r="H45" s="31" t="str">
        <f t="shared" si="1"/>
        <v/>
      </c>
      <c r="I45" s="32"/>
      <c r="J45" s="31" t="str">
        <f t="shared" si="2"/>
        <v/>
      </c>
      <c r="K45" s="32"/>
      <c r="L45" s="31" t="str">
        <f t="shared" si="3"/>
        <v/>
      </c>
      <c r="M45" s="32"/>
      <c r="N45" s="31" t="str">
        <f t="shared" si="4"/>
        <v/>
      </c>
      <c r="O45" s="32"/>
      <c r="P45" s="31" t="str">
        <f t="shared" si="5"/>
        <v/>
      </c>
      <c r="Q45" s="32"/>
      <c r="R45" s="31" t="str">
        <f t="shared" si="6"/>
        <v/>
      </c>
      <c r="S45" s="32"/>
      <c r="T45" s="31" t="str">
        <f t="shared" si="7"/>
        <v/>
      </c>
      <c r="U45" s="32"/>
      <c r="V45" s="31" t="str">
        <f t="shared" si="8"/>
        <v/>
      </c>
      <c r="W45" s="33" t="str">
        <f t="shared" si="23"/>
        <v/>
      </c>
      <c r="X45" s="25"/>
      <c r="Y45" s="26" t="str">
        <f t="shared" si="12"/>
        <v/>
      </c>
      <c r="Z45" s="26" t="str">
        <f t="shared" si="13"/>
        <v/>
      </c>
      <c r="AA45" s="26" t="str">
        <f t="shared" si="14"/>
        <v/>
      </c>
      <c r="AB45" s="26" t="str">
        <f t="shared" si="15"/>
        <v/>
      </c>
      <c r="AC45" s="26" t="str">
        <f t="shared" si="16"/>
        <v/>
      </c>
      <c r="AD45" s="26" t="str">
        <f t="shared" si="17"/>
        <v/>
      </c>
      <c r="AE45" s="26" t="str">
        <f t="shared" si="18"/>
        <v/>
      </c>
      <c r="AF45" s="26" t="str">
        <f t="shared" si="19"/>
        <v/>
      </c>
      <c r="AG45" s="26" t="str">
        <f t="shared" si="20"/>
        <v/>
      </c>
      <c r="AH45" s="26" t="str">
        <f t="shared" si="21"/>
        <v/>
      </c>
      <c r="AI45" s="26" t="str">
        <f t="shared" si="22"/>
        <v/>
      </c>
      <c r="AJ45" s="15" t="str">
        <f t="shared" si="24"/>
        <v/>
      </c>
      <c r="AK45" s="42" t="e">
        <f t="shared" si="10"/>
        <v>#DIV/0!</v>
      </c>
    </row>
    <row r="46" spans="1:37" ht="123.75" customHeight="1" x14ac:dyDescent="0.25">
      <c r="A46" s="28">
        <v>29</v>
      </c>
      <c r="B46" s="29" t="str">
        <f>'[1]INPUT DATA'!D38</f>
        <v>TANIA PENINA BILASI</v>
      </c>
      <c r="C46" s="30">
        <v>2</v>
      </c>
      <c r="D46" s="31" t="str">
        <f t="shared" si="11"/>
        <v>B</v>
      </c>
      <c r="E46" s="32">
        <v>2</v>
      </c>
      <c r="F46" s="31" t="str">
        <f t="shared" si="0"/>
        <v>B</v>
      </c>
      <c r="G46" s="32">
        <v>2</v>
      </c>
      <c r="H46" s="31" t="str">
        <f t="shared" si="1"/>
        <v>B</v>
      </c>
      <c r="I46" s="32">
        <v>2</v>
      </c>
      <c r="J46" s="31" t="str">
        <f t="shared" si="2"/>
        <v>B</v>
      </c>
      <c r="K46" s="32"/>
      <c r="L46" s="31" t="str">
        <f t="shared" si="3"/>
        <v/>
      </c>
      <c r="M46" s="32"/>
      <c r="N46" s="31" t="str">
        <f t="shared" si="4"/>
        <v/>
      </c>
      <c r="O46" s="32"/>
      <c r="P46" s="31" t="str">
        <f t="shared" si="5"/>
        <v/>
      </c>
      <c r="Q46" s="32">
        <v>2</v>
      </c>
      <c r="R46" s="31" t="str">
        <f t="shared" si="6"/>
        <v>B</v>
      </c>
      <c r="S46" s="32"/>
      <c r="T46" s="31" t="str">
        <f t="shared" si="7"/>
        <v/>
      </c>
      <c r="U46" s="32">
        <v>2</v>
      </c>
      <c r="V46" s="31" t="str">
        <f t="shared" si="8"/>
        <v>B</v>
      </c>
      <c r="W46" s="33" t="str">
        <f t="shared" si="23"/>
        <v xml:space="preserve">sering Berdoa  sebelum  dan  sesudah  melakukan  kegiatan, sering Menjalankan ibadah sesuai dengan agamanya, sering Memberi salam pada saat awal dan akhir kegiatan, sering Bersyukur atas nikmat dan karunia Tuhan Yang Maha Esa, sering Memelihara hubungan baik dengan sesama umat ciptaan Tuhan Yang Maha Esa, sering Menghormati orang lain yang menjalankan ibadah sesuai dengan agamanya. </v>
      </c>
      <c r="X46" s="25"/>
      <c r="Y46" s="26" t="str">
        <f t="shared" si="12"/>
        <v>sering Berdoa  sebelum  dan  sesudah  melakukan  kegiatan</v>
      </c>
      <c r="Z46" s="26" t="str">
        <f t="shared" si="13"/>
        <v>, sering Menjalankan ibadah sesuai dengan agamanya</v>
      </c>
      <c r="AA46" s="26" t="str">
        <f t="shared" si="14"/>
        <v>, sering Memberi salam pada saat awal dan akhir kegiatan</v>
      </c>
      <c r="AB46" s="26" t="str">
        <f t="shared" si="15"/>
        <v>, sering Bersyukur atas nikmat dan karunia Tuhan Yang Maha Esa</v>
      </c>
      <c r="AC46" s="26" t="str">
        <f t="shared" si="16"/>
        <v/>
      </c>
      <c r="AD46" s="26" t="str">
        <f t="shared" si="17"/>
        <v/>
      </c>
      <c r="AE46" s="26" t="str">
        <f t="shared" si="18"/>
        <v/>
      </c>
      <c r="AF46" s="26" t="str">
        <f t="shared" si="19"/>
        <v>, sering Memelihara hubungan baik dengan sesama umat ciptaan Tuhan Yang Maha Esa</v>
      </c>
      <c r="AG46" s="26" t="str">
        <f t="shared" si="20"/>
        <v/>
      </c>
      <c r="AH46" s="26" t="str">
        <f t="shared" si="21"/>
        <v>, sering Menghormati orang lain yang menjalankan ibadah sesuai dengan agamanya</v>
      </c>
      <c r="AI46" s="26" t="str">
        <f t="shared" si="22"/>
        <v>sering Berdoa  sebelum  dan  sesudah  melakukan  kegiatan</v>
      </c>
      <c r="AJ46" s="15" t="str">
        <f t="shared" si="24"/>
        <v>sering Berdoa  sebelum  dan  sesudah  melakukan  kegiatan</v>
      </c>
      <c r="AK46" s="42">
        <f t="shared" si="10"/>
        <v>2</v>
      </c>
    </row>
    <row r="47" spans="1:37" ht="123.75" customHeight="1" x14ac:dyDescent="0.25">
      <c r="A47" s="28">
        <v>30</v>
      </c>
      <c r="B47" s="29" t="str">
        <f>'[1]INPUT DATA'!D39</f>
        <v>TEDI SAWOTI</v>
      </c>
      <c r="C47" s="30">
        <v>3</v>
      </c>
      <c r="D47" s="31" t="str">
        <f t="shared" si="11"/>
        <v>A</v>
      </c>
      <c r="E47" s="32">
        <v>3</v>
      </c>
      <c r="F47" s="31" t="str">
        <f t="shared" si="0"/>
        <v>A</v>
      </c>
      <c r="G47" s="32">
        <v>3</v>
      </c>
      <c r="H47" s="31" t="str">
        <f t="shared" si="1"/>
        <v>A</v>
      </c>
      <c r="I47" s="32">
        <v>3</v>
      </c>
      <c r="J47" s="31" t="str">
        <f t="shared" si="2"/>
        <v>A</v>
      </c>
      <c r="K47" s="32"/>
      <c r="L47" s="31" t="str">
        <f t="shared" si="3"/>
        <v/>
      </c>
      <c r="M47" s="32"/>
      <c r="N47" s="31" t="str">
        <f t="shared" si="4"/>
        <v/>
      </c>
      <c r="O47" s="32"/>
      <c r="P47" s="31" t="str">
        <f t="shared" si="5"/>
        <v/>
      </c>
      <c r="Q47" s="32">
        <v>3</v>
      </c>
      <c r="R47" s="31" t="str">
        <f t="shared" si="6"/>
        <v>A</v>
      </c>
      <c r="S47" s="32"/>
      <c r="T47" s="31" t="str">
        <f t="shared" si="7"/>
        <v/>
      </c>
      <c r="U47" s="32">
        <v>3</v>
      </c>
      <c r="V47" s="31" t="str">
        <f t="shared" si="8"/>
        <v>A</v>
      </c>
      <c r="W47"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47" s="25"/>
      <c r="Y47" s="26" t="str">
        <f t="shared" si="12"/>
        <v>selalu Berdoa  sebelum  dan  sesudah  melakukan  kegiatan</v>
      </c>
      <c r="Z47" s="26" t="str">
        <f t="shared" si="13"/>
        <v>, selalu Menjalankan ibadah sesuai dengan agamanya</v>
      </c>
      <c r="AA47" s="26" t="str">
        <f t="shared" si="14"/>
        <v>, selalu Memberi salam pada saat awal dan akhir kegiatan</v>
      </c>
      <c r="AB47" s="26" t="str">
        <f t="shared" si="15"/>
        <v>, selalu Bersyukur atas nikmat dan karunia Tuhan Yang Maha Esa</v>
      </c>
      <c r="AC47" s="26" t="str">
        <f t="shared" si="16"/>
        <v/>
      </c>
      <c r="AD47" s="26" t="str">
        <f t="shared" si="17"/>
        <v/>
      </c>
      <c r="AE47" s="26" t="str">
        <f t="shared" si="18"/>
        <v/>
      </c>
      <c r="AF47" s="26" t="str">
        <f t="shared" si="19"/>
        <v>, selalu Memelihara hubungan baik dengan sesama umat ciptaan Tuhan Yang Maha Esa</v>
      </c>
      <c r="AG47" s="26" t="str">
        <f t="shared" si="20"/>
        <v/>
      </c>
      <c r="AH47" s="26" t="str">
        <f t="shared" si="21"/>
        <v>, selalu Menghormati orang lain yang menjalankan ibadah sesuai dengan agamanya</v>
      </c>
      <c r="AI47" s="26" t="str">
        <f t="shared" si="22"/>
        <v>selalu Berdoa  sebelum  dan  sesudah  melakukan  kegiatan</v>
      </c>
      <c r="AJ47" s="15" t="str">
        <f t="shared" si="24"/>
        <v/>
      </c>
      <c r="AK47" s="42">
        <f t="shared" si="10"/>
        <v>3</v>
      </c>
    </row>
    <row r="48" spans="1:37" ht="126" customHeight="1" x14ac:dyDescent="0.25">
      <c r="A48" s="28">
        <v>31</v>
      </c>
      <c r="B48" s="29" t="str">
        <f>'[1]INPUT DATA'!D40</f>
        <v>TELINCE WEYA</v>
      </c>
      <c r="C48" s="30">
        <v>3</v>
      </c>
      <c r="D48" s="31" t="str">
        <f t="shared" si="11"/>
        <v>A</v>
      </c>
      <c r="E48" s="32">
        <v>3</v>
      </c>
      <c r="F48" s="31" t="str">
        <f t="shared" si="0"/>
        <v>A</v>
      </c>
      <c r="G48" s="32">
        <v>3</v>
      </c>
      <c r="H48" s="31" t="str">
        <f t="shared" si="1"/>
        <v>A</v>
      </c>
      <c r="I48" s="32">
        <v>3</v>
      </c>
      <c r="J48" s="31" t="str">
        <f t="shared" si="2"/>
        <v>A</v>
      </c>
      <c r="K48" s="32"/>
      <c r="L48" s="31" t="str">
        <f t="shared" si="3"/>
        <v/>
      </c>
      <c r="M48" s="32"/>
      <c r="N48" s="31" t="str">
        <f t="shared" si="4"/>
        <v/>
      </c>
      <c r="O48" s="32"/>
      <c r="P48" s="31" t="str">
        <f t="shared" si="5"/>
        <v/>
      </c>
      <c r="Q48" s="32">
        <v>3</v>
      </c>
      <c r="R48" s="31" t="str">
        <f t="shared" si="6"/>
        <v>A</v>
      </c>
      <c r="S48" s="32"/>
      <c r="T48" s="31" t="str">
        <f t="shared" si="7"/>
        <v/>
      </c>
      <c r="U48" s="32">
        <v>3</v>
      </c>
      <c r="V48" s="31" t="str">
        <f t="shared" si="8"/>
        <v>A</v>
      </c>
      <c r="W48"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48" s="25"/>
      <c r="Y48" s="26" t="str">
        <f t="shared" si="12"/>
        <v>selalu Berdoa  sebelum  dan  sesudah  melakukan  kegiatan</v>
      </c>
      <c r="Z48" s="26" t="str">
        <f t="shared" si="13"/>
        <v>, selalu Menjalankan ibadah sesuai dengan agamanya</v>
      </c>
      <c r="AA48" s="26" t="str">
        <f t="shared" si="14"/>
        <v>, selalu Memberi salam pada saat awal dan akhir kegiatan</v>
      </c>
      <c r="AB48" s="26" t="str">
        <f t="shared" si="15"/>
        <v>, selalu Bersyukur atas nikmat dan karunia Tuhan Yang Maha Esa</v>
      </c>
      <c r="AC48" s="26" t="str">
        <f t="shared" si="16"/>
        <v/>
      </c>
      <c r="AD48" s="26" t="str">
        <f t="shared" si="17"/>
        <v/>
      </c>
      <c r="AE48" s="26" t="str">
        <f t="shared" si="18"/>
        <v/>
      </c>
      <c r="AF48" s="26" t="str">
        <f t="shared" si="19"/>
        <v>, selalu Memelihara hubungan baik dengan sesama umat ciptaan Tuhan Yang Maha Esa</v>
      </c>
      <c r="AG48" s="26" t="str">
        <f t="shared" si="20"/>
        <v/>
      </c>
      <c r="AH48" s="26" t="str">
        <f t="shared" si="21"/>
        <v>, selalu Menghormati orang lain yang menjalankan ibadah sesuai dengan agamanya</v>
      </c>
      <c r="AI48" s="26" t="str">
        <f t="shared" si="22"/>
        <v>selalu Berdoa  sebelum  dan  sesudah  melakukan  kegiatan</v>
      </c>
      <c r="AJ48" s="15" t="str">
        <f t="shared" si="24"/>
        <v/>
      </c>
      <c r="AK48" s="42">
        <f t="shared" si="10"/>
        <v>3</v>
      </c>
    </row>
    <row r="49" spans="1:37" ht="126" customHeight="1" x14ac:dyDescent="0.25">
      <c r="A49" s="28">
        <v>32</v>
      </c>
      <c r="B49" s="29" t="str">
        <f>'[1]INPUT DATA'!D41</f>
        <v>TERESIA BILASI</v>
      </c>
      <c r="C49" s="30">
        <v>3</v>
      </c>
      <c r="D49" s="31" t="str">
        <f t="shared" si="11"/>
        <v>A</v>
      </c>
      <c r="E49" s="32">
        <v>3</v>
      </c>
      <c r="F49" s="31" t="str">
        <f t="shared" si="0"/>
        <v>A</v>
      </c>
      <c r="G49" s="32">
        <v>3</v>
      </c>
      <c r="H49" s="31" t="str">
        <f t="shared" si="1"/>
        <v>A</v>
      </c>
      <c r="I49" s="32">
        <v>3</v>
      </c>
      <c r="J49" s="31" t="str">
        <f t="shared" si="2"/>
        <v>A</v>
      </c>
      <c r="K49" s="32"/>
      <c r="L49" s="31" t="str">
        <f t="shared" si="3"/>
        <v/>
      </c>
      <c r="M49" s="32"/>
      <c r="N49" s="31" t="str">
        <f t="shared" si="4"/>
        <v/>
      </c>
      <c r="O49" s="32"/>
      <c r="P49" s="31" t="str">
        <f t="shared" si="5"/>
        <v/>
      </c>
      <c r="Q49" s="32">
        <v>3</v>
      </c>
      <c r="R49" s="31" t="str">
        <f t="shared" si="6"/>
        <v>A</v>
      </c>
      <c r="S49" s="32"/>
      <c r="T49" s="31" t="str">
        <f t="shared" si="7"/>
        <v/>
      </c>
      <c r="U49" s="32">
        <v>3</v>
      </c>
      <c r="V49" s="31" t="str">
        <f t="shared" si="8"/>
        <v>A</v>
      </c>
      <c r="W49"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49" s="25"/>
      <c r="Y49" s="26" t="str">
        <f t="shared" si="12"/>
        <v>selalu Berdoa  sebelum  dan  sesudah  melakukan  kegiatan</v>
      </c>
      <c r="Z49" s="26" t="str">
        <f t="shared" si="13"/>
        <v>, selalu Menjalankan ibadah sesuai dengan agamanya</v>
      </c>
      <c r="AA49" s="26" t="str">
        <f t="shared" si="14"/>
        <v>, selalu Memberi salam pada saat awal dan akhir kegiatan</v>
      </c>
      <c r="AB49" s="26" t="str">
        <f t="shared" si="15"/>
        <v>, selalu Bersyukur atas nikmat dan karunia Tuhan Yang Maha Esa</v>
      </c>
      <c r="AC49" s="26" t="str">
        <f t="shared" si="16"/>
        <v/>
      </c>
      <c r="AD49" s="26" t="str">
        <f t="shared" si="17"/>
        <v/>
      </c>
      <c r="AE49" s="26" t="str">
        <f t="shared" si="18"/>
        <v/>
      </c>
      <c r="AF49" s="26" t="str">
        <f t="shared" si="19"/>
        <v>, selalu Memelihara hubungan baik dengan sesama umat ciptaan Tuhan Yang Maha Esa</v>
      </c>
      <c r="AG49" s="26" t="str">
        <f t="shared" si="20"/>
        <v/>
      </c>
      <c r="AH49" s="26" t="str">
        <f t="shared" si="21"/>
        <v>, selalu Menghormati orang lain yang menjalankan ibadah sesuai dengan agamanya</v>
      </c>
      <c r="AI49" s="26" t="str">
        <f t="shared" si="22"/>
        <v>selalu Berdoa  sebelum  dan  sesudah  melakukan  kegiatan</v>
      </c>
      <c r="AJ49" s="15" t="str">
        <f t="shared" si="24"/>
        <v/>
      </c>
      <c r="AK49" s="42">
        <f t="shared" si="10"/>
        <v>3</v>
      </c>
    </row>
    <row r="50" spans="1:37" ht="123.75" customHeight="1" x14ac:dyDescent="0.25">
      <c r="A50" s="28">
        <v>33</v>
      </c>
      <c r="B50" s="29" t="str">
        <f>'[1]INPUT DATA'!D42</f>
        <v>YAFET AHAKE NOBAN</v>
      </c>
      <c r="C50" s="30">
        <v>3</v>
      </c>
      <c r="D50" s="31" t="str">
        <f t="shared" si="11"/>
        <v>A</v>
      </c>
      <c r="E50" s="32">
        <v>2</v>
      </c>
      <c r="F50" s="31" t="str">
        <f t="shared" si="0"/>
        <v>B</v>
      </c>
      <c r="G50" s="32">
        <v>3</v>
      </c>
      <c r="H50" s="31" t="str">
        <f t="shared" si="1"/>
        <v>A</v>
      </c>
      <c r="I50" s="32">
        <v>2</v>
      </c>
      <c r="J50" s="31" t="str">
        <f t="shared" si="2"/>
        <v>B</v>
      </c>
      <c r="K50" s="32"/>
      <c r="L50" s="31" t="str">
        <f t="shared" si="3"/>
        <v/>
      </c>
      <c r="M50" s="32"/>
      <c r="N50" s="31" t="str">
        <f t="shared" si="4"/>
        <v/>
      </c>
      <c r="O50" s="32"/>
      <c r="P50" s="31" t="str">
        <f t="shared" si="5"/>
        <v/>
      </c>
      <c r="Q50" s="32">
        <v>3</v>
      </c>
      <c r="R50" s="31" t="str">
        <f t="shared" si="6"/>
        <v>A</v>
      </c>
      <c r="S50" s="32"/>
      <c r="T50" s="31" t="str">
        <f t="shared" si="7"/>
        <v/>
      </c>
      <c r="U50" s="32">
        <v>2</v>
      </c>
      <c r="V50" s="31" t="str">
        <f t="shared" si="8"/>
        <v>B</v>
      </c>
      <c r="W50" s="33" t="str">
        <f t="shared" si="23"/>
        <v xml:space="preserve">selalu Berdoa  sebelum  dan  sesudah  melakukan  kegiatan, sering Menjalankan ibadah sesuai dengan agamanya, selalu Memberi salam pada saat awal dan akhir kegiatan, sering Bersyukur atas nikmat dan karunia Tuhan Yang Maha Esa, selalu Memelihara hubungan baik dengan sesama umat ciptaan Tuhan Yang Maha Esa, sering Menghormati orang lain yang menjalankan ibadah sesuai dengan agamanya. </v>
      </c>
      <c r="X50" s="25"/>
      <c r="Y50" s="26" t="str">
        <f t="shared" si="12"/>
        <v>selalu Berdoa  sebelum  dan  sesudah  melakukan  kegiatan</v>
      </c>
      <c r="Z50" s="26" t="str">
        <f t="shared" si="13"/>
        <v>, sering Menjalankan ibadah sesuai dengan agamanya</v>
      </c>
      <c r="AA50" s="26" t="str">
        <f t="shared" si="14"/>
        <v>, selalu Memberi salam pada saat awal dan akhir kegiatan</v>
      </c>
      <c r="AB50" s="26" t="str">
        <f t="shared" si="15"/>
        <v>, sering Bersyukur atas nikmat dan karunia Tuhan Yang Maha Esa</v>
      </c>
      <c r="AC50" s="26" t="str">
        <f t="shared" si="16"/>
        <v/>
      </c>
      <c r="AD50" s="26" t="str">
        <f t="shared" si="17"/>
        <v/>
      </c>
      <c r="AE50" s="26" t="str">
        <f t="shared" si="18"/>
        <v/>
      </c>
      <c r="AF50" s="26" t="str">
        <f t="shared" si="19"/>
        <v>, selalu Memelihara hubungan baik dengan sesama umat ciptaan Tuhan Yang Maha Esa</v>
      </c>
      <c r="AG50" s="26" t="str">
        <f t="shared" si="20"/>
        <v/>
      </c>
      <c r="AH50" s="26" t="str">
        <f t="shared" si="21"/>
        <v>, sering Menghormati orang lain yang menjalankan ibadah sesuai dengan agamanya</v>
      </c>
      <c r="AI50" s="26" t="str">
        <f t="shared" si="22"/>
        <v>selalu Berdoa  sebelum  dan  sesudah  melakukan  kegiatan, sering Menjalankan ibadah sesuai dengan agamanya</v>
      </c>
      <c r="AJ50" s="15" t="str">
        <f t="shared" si="24"/>
        <v>, sering Menjalankan ibadah sesuai dengan agamanya</v>
      </c>
      <c r="AK50" s="42">
        <f t="shared" si="10"/>
        <v>2.5</v>
      </c>
    </row>
    <row r="51" spans="1:37" ht="123.75" customHeight="1" x14ac:dyDescent="0.25">
      <c r="A51" s="28">
        <v>34</v>
      </c>
      <c r="B51" s="29" t="str">
        <f>'[1]INPUT DATA'!D43</f>
        <v>YAKOBUS TAWANE</v>
      </c>
      <c r="C51" s="30">
        <v>2</v>
      </c>
      <c r="D51" s="31" t="str">
        <f t="shared" si="11"/>
        <v>B</v>
      </c>
      <c r="E51" s="32">
        <v>2</v>
      </c>
      <c r="F51" s="31" t="str">
        <f t="shared" si="0"/>
        <v>B</v>
      </c>
      <c r="G51" s="32">
        <v>2</v>
      </c>
      <c r="H51" s="31" t="str">
        <f t="shared" si="1"/>
        <v>B</v>
      </c>
      <c r="I51" s="32">
        <v>2</v>
      </c>
      <c r="J51" s="31" t="str">
        <f t="shared" si="2"/>
        <v>B</v>
      </c>
      <c r="K51" s="32"/>
      <c r="L51" s="31" t="str">
        <f t="shared" si="3"/>
        <v/>
      </c>
      <c r="M51" s="32"/>
      <c r="N51" s="31" t="str">
        <f t="shared" si="4"/>
        <v/>
      </c>
      <c r="O51" s="32"/>
      <c r="P51" s="31" t="str">
        <f t="shared" si="5"/>
        <v/>
      </c>
      <c r="Q51" s="32">
        <v>2</v>
      </c>
      <c r="R51" s="31" t="str">
        <f t="shared" si="6"/>
        <v>B</v>
      </c>
      <c r="S51" s="32"/>
      <c r="T51" s="31" t="str">
        <f t="shared" si="7"/>
        <v/>
      </c>
      <c r="U51" s="32">
        <v>2</v>
      </c>
      <c r="V51" s="31" t="str">
        <f t="shared" si="8"/>
        <v>B</v>
      </c>
      <c r="W51" s="33" t="str">
        <f t="shared" si="23"/>
        <v xml:space="preserve">sering Berdoa  sebelum  dan  sesudah  melakukan  kegiatan, sering Menjalankan ibadah sesuai dengan agamanya, sering Memberi salam pada saat awal dan akhir kegiatan, sering Bersyukur atas nikmat dan karunia Tuhan Yang Maha Esa, sering Memelihara hubungan baik dengan sesama umat ciptaan Tuhan Yang Maha Esa, sering Menghormati orang lain yang menjalankan ibadah sesuai dengan agamanya. </v>
      </c>
      <c r="X51" s="25"/>
      <c r="Y51" s="26" t="str">
        <f t="shared" si="12"/>
        <v>sering Berdoa  sebelum  dan  sesudah  melakukan  kegiatan</v>
      </c>
      <c r="Z51" s="26" t="str">
        <f t="shared" si="13"/>
        <v>, sering Menjalankan ibadah sesuai dengan agamanya</v>
      </c>
      <c r="AA51" s="26" t="str">
        <f t="shared" si="14"/>
        <v>, sering Memberi salam pada saat awal dan akhir kegiatan</v>
      </c>
      <c r="AB51" s="26" t="str">
        <f t="shared" si="15"/>
        <v>, sering Bersyukur atas nikmat dan karunia Tuhan Yang Maha Esa</v>
      </c>
      <c r="AC51" s="26" t="str">
        <f t="shared" si="16"/>
        <v/>
      </c>
      <c r="AD51" s="26" t="str">
        <f t="shared" si="17"/>
        <v/>
      </c>
      <c r="AE51" s="26" t="str">
        <f t="shared" si="18"/>
        <v/>
      </c>
      <c r="AF51" s="26" t="str">
        <f t="shared" si="19"/>
        <v>, sering Memelihara hubungan baik dengan sesama umat ciptaan Tuhan Yang Maha Esa</v>
      </c>
      <c r="AG51" s="26" t="str">
        <f t="shared" si="20"/>
        <v/>
      </c>
      <c r="AH51" s="26" t="str">
        <f t="shared" si="21"/>
        <v>, sering Menghormati orang lain yang menjalankan ibadah sesuai dengan agamanya</v>
      </c>
      <c r="AI51" s="26" t="str">
        <f t="shared" si="22"/>
        <v>sering Berdoa  sebelum  dan  sesudah  melakukan  kegiatan</v>
      </c>
      <c r="AJ51" s="15" t="str">
        <f t="shared" si="24"/>
        <v>sering Berdoa  sebelum  dan  sesudah  melakukan  kegiatan</v>
      </c>
      <c r="AK51" s="42">
        <f t="shared" si="10"/>
        <v>2</v>
      </c>
    </row>
    <row r="52" spans="1:37" ht="123.75" customHeight="1" x14ac:dyDescent="0.25">
      <c r="A52" s="28">
        <v>35</v>
      </c>
      <c r="B52" s="29" t="str">
        <f>'[1]INPUT DATA'!D44</f>
        <v>YANSEN TAWANE</v>
      </c>
      <c r="C52" s="30">
        <v>3</v>
      </c>
      <c r="D52" s="31" t="str">
        <f t="shared" si="11"/>
        <v>A</v>
      </c>
      <c r="E52" s="32">
        <v>2</v>
      </c>
      <c r="F52" s="31" t="str">
        <f t="shared" si="0"/>
        <v>B</v>
      </c>
      <c r="G52" s="32">
        <v>2</v>
      </c>
      <c r="H52" s="31" t="str">
        <f t="shared" si="1"/>
        <v>B</v>
      </c>
      <c r="I52" s="32">
        <v>3</v>
      </c>
      <c r="J52" s="31" t="str">
        <f t="shared" si="2"/>
        <v>A</v>
      </c>
      <c r="K52" s="32"/>
      <c r="L52" s="31" t="str">
        <f t="shared" si="3"/>
        <v/>
      </c>
      <c r="M52" s="32"/>
      <c r="N52" s="31" t="str">
        <f t="shared" si="4"/>
        <v/>
      </c>
      <c r="O52" s="32"/>
      <c r="P52" s="31" t="str">
        <f t="shared" si="5"/>
        <v/>
      </c>
      <c r="Q52" s="32">
        <v>3</v>
      </c>
      <c r="R52" s="31" t="str">
        <f t="shared" si="6"/>
        <v>A</v>
      </c>
      <c r="S52" s="32"/>
      <c r="T52" s="31" t="str">
        <f t="shared" si="7"/>
        <v/>
      </c>
      <c r="U52" s="32">
        <v>2</v>
      </c>
      <c r="V52" s="31" t="str">
        <f t="shared" si="8"/>
        <v>B</v>
      </c>
      <c r="W52" s="33" t="str">
        <f t="shared" si="23"/>
        <v xml:space="preserve">selalu Berdoa  sebelum  dan  sesudah  melakukan  kegiatan, sering Menjalankan ibadah sesuai dengan agamanya, sering Memberi salam pada saat awal dan akhir kegiatan, selalu Bersyukur atas nikmat dan karunia Tuhan Yang Maha Esa, selalu Memelihara hubungan baik dengan sesama umat ciptaan Tuhan Yang Maha Esa, sering Menghormati orang lain yang menjalankan ibadah sesuai dengan agamanya. </v>
      </c>
      <c r="X52" s="25"/>
      <c r="Y52" s="26" t="str">
        <f t="shared" si="12"/>
        <v>selalu Berdoa  sebelum  dan  sesudah  melakukan  kegiatan</v>
      </c>
      <c r="Z52" s="26" t="str">
        <f t="shared" si="13"/>
        <v>, sering Menjalankan ibadah sesuai dengan agamanya</v>
      </c>
      <c r="AA52" s="26" t="str">
        <f t="shared" si="14"/>
        <v>, sering Memberi salam pada saat awal dan akhir kegiatan</v>
      </c>
      <c r="AB52" s="26" t="str">
        <f t="shared" si="15"/>
        <v>, selalu Bersyukur atas nikmat dan karunia Tuhan Yang Maha Esa</v>
      </c>
      <c r="AC52" s="26" t="str">
        <f t="shared" si="16"/>
        <v/>
      </c>
      <c r="AD52" s="26" t="str">
        <f t="shared" si="17"/>
        <v/>
      </c>
      <c r="AE52" s="26" t="str">
        <f t="shared" si="18"/>
        <v/>
      </c>
      <c r="AF52" s="26" t="str">
        <f t="shared" si="19"/>
        <v>, selalu Memelihara hubungan baik dengan sesama umat ciptaan Tuhan Yang Maha Esa</v>
      </c>
      <c r="AG52" s="26" t="str">
        <f t="shared" si="20"/>
        <v/>
      </c>
      <c r="AH52" s="26" t="str">
        <f t="shared" si="21"/>
        <v>, sering Menghormati orang lain yang menjalankan ibadah sesuai dengan agamanya</v>
      </c>
      <c r="AI52" s="26" t="str">
        <f t="shared" si="22"/>
        <v>selalu Berdoa  sebelum  dan  sesudah  melakukan  kegiatan, sering Menjalankan ibadah sesuai dengan agamanya</v>
      </c>
      <c r="AJ52" s="15" t="str">
        <f t="shared" si="24"/>
        <v>, sering Menjalankan ibadah sesuai dengan agamanya</v>
      </c>
      <c r="AK52" s="42">
        <f t="shared" si="10"/>
        <v>2.5</v>
      </c>
    </row>
    <row r="53" spans="1:37" ht="123.75" customHeight="1" x14ac:dyDescent="0.25">
      <c r="A53" s="28">
        <v>36</v>
      </c>
      <c r="B53" s="29" t="str">
        <f>'[1]INPUT DATA'!D45</f>
        <v>YENNI SHERLY KRISTIN SORIRIM</v>
      </c>
      <c r="C53" s="30">
        <v>3</v>
      </c>
      <c r="D53" s="31" t="str">
        <f t="shared" si="11"/>
        <v>A</v>
      </c>
      <c r="E53" s="32">
        <v>3</v>
      </c>
      <c r="F53" s="31" t="str">
        <f t="shared" si="0"/>
        <v>A</v>
      </c>
      <c r="G53" s="32">
        <v>3</v>
      </c>
      <c r="H53" s="31" t="str">
        <f t="shared" si="1"/>
        <v>A</v>
      </c>
      <c r="I53" s="32">
        <v>3</v>
      </c>
      <c r="J53" s="31" t="str">
        <f t="shared" si="2"/>
        <v>A</v>
      </c>
      <c r="K53" s="32"/>
      <c r="L53" s="31" t="str">
        <f t="shared" si="3"/>
        <v/>
      </c>
      <c r="M53" s="32"/>
      <c r="N53" s="31" t="str">
        <f t="shared" si="4"/>
        <v/>
      </c>
      <c r="O53" s="32"/>
      <c r="P53" s="31" t="str">
        <f t="shared" si="5"/>
        <v/>
      </c>
      <c r="Q53" s="32">
        <v>3</v>
      </c>
      <c r="R53" s="31" t="str">
        <f t="shared" si="6"/>
        <v>A</v>
      </c>
      <c r="S53" s="32"/>
      <c r="T53" s="31" t="str">
        <f t="shared" si="7"/>
        <v/>
      </c>
      <c r="U53" s="32">
        <v>3</v>
      </c>
      <c r="V53" s="31" t="str">
        <f t="shared" si="8"/>
        <v>A</v>
      </c>
      <c r="W53"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53" s="25"/>
      <c r="Y53" s="26" t="str">
        <f t="shared" si="12"/>
        <v>selalu Berdoa  sebelum  dan  sesudah  melakukan  kegiatan</v>
      </c>
      <c r="Z53" s="26" t="str">
        <f t="shared" si="13"/>
        <v>, selalu Menjalankan ibadah sesuai dengan agamanya</v>
      </c>
      <c r="AA53" s="26" t="str">
        <f t="shared" si="14"/>
        <v>, selalu Memberi salam pada saat awal dan akhir kegiatan</v>
      </c>
      <c r="AB53" s="26" t="str">
        <f t="shared" si="15"/>
        <v>, selalu Bersyukur atas nikmat dan karunia Tuhan Yang Maha Esa</v>
      </c>
      <c r="AC53" s="26" t="str">
        <f t="shared" si="16"/>
        <v/>
      </c>
      <c r="AD53" s="26" t="str">
        <f t="shared" si="17"/>
        <v/>
      </c>
      <c r="AE53" s="26" t="str">
        <f t="shared" si="18"/>
        <v/>
      </c>
      <c r="AF53" s="26" t="str">
        <f t="shared" si="19"/>
        <v>, selalu Memelihara hubungan baik dengan sesama umat ciptaan Tuhan Yang Maha Esa</v>
      </c>
      <c r="AG53" s="26" t="str">
        <f t="shared" si="20"/>
        <v/>
      </c>
      <c r="AH53" s="26" t="str">
        <f t="shared" si="21"/>
        <v>, selalu Menghormati orang lain yang menjalankan ibadah sesuai dengan agamanya</v>
      </c>
      <c r="AI53" s="26" t="str">
        <f t="shared" si="22"/>
        <v>selalu Berdoa  sebelum  dan  sesudah  melakukan  kegiatan</v>
      </c>
      <c r="AJ53" s="15" t="str">
        <f t="shared" si="24"/>
        <v/>
      </c>
      <c r="AK53" s="42">
        <f t="shared" si="10"/>
        <v>3</v>
      </c>
    </row>
    <row r="54" spans="1:37" ht="123.75" customHeight="1" x14ac:dyDescent="0.25">
      <c r="A54" s="28">
        <v>37</v>
      </c>
      <c r="B54" s="29" t="str">
        <f>'[1]INPUT DATA'!D46</f>
        <v>YERMIA FERDINAN RUMANSARA</v>
      </c>
      <c r="C54" s="30">
        <v>1</v>
      </c>
      <c r="D54" s="31" t="str">
        <f t="shared" si="11"/>
        <v>C</v>
      </c>
      <c r="E54" s="32">
        <v>1</v>
      </c>
      <c r="F54" s="31" t="str">
        <f t="shared" si="0"/>
        <v>C</v>
      </c>
      <c r="G54" s="32">
        <v>1</v>
      </c>
      <c r="H54" s="31" t="str">
        <f t="shared" si="1"/>
        <v>C</v>
      </c>
      <c r="I54" s="32">
        <v>1</v>
      </c>
      <c r="J54" s="31" t="str">
        <f t="shared" si="2"/>
        <v>C</v>
      </c>
      <c r="K54" s="32"/>
      <c r="L54" s="31" t="str">
        <f t="shared" si="3"/>
        <v/>
      </c>
      <c r="M54" s="32"/>
      <c r="N54" s="31" t="str">
        <f t="shared" si="4"/>
        <v/>
      </c>
      <c r="O54" s="32"/>
      <c r="P54" s="31" t="str">
        <f t="shared" si="5"/>
        <v/>
      </c>
      <c r="Q54" s="32">
        <v>1</v>
      </c>
      <c r="R54" s="31" t="str">
        <f t="shared" si="6"/>
        <v>C</v>
      </c>
      <c r="S54" s="32"/>
      <c r="T54" s="31" t="str">
        <f t="shared" si="7"/>
        <v/>
      </c>
      <c r="U54" s="32">
        <v>1</v>
      </c>
      <c r="V54" s="31" t="str">
        <f t="shared" si="8"/>
        <v>C</v>
      </c>
      <c r="W54" s="33" t="str">
        <f t="shared" si="23"/>
        <v xml:space="preserve">jarang Berdoa  sebelum  dan  sesudah  melakukan  kegiatan, jarang Menjalankan ibadah sesuai dengan agamanya, jarang Memberi salam pada saat awal dan akhir kegiatan, jarang Bersyukur atas nikmat dan karunia Tuhan Yang Maha Esa, jarang Memelihara hubungan baik dengan sesama umat ciptaan Tuhan Yang Maha Esa, jarang Menghormati orang lain yang menjalankan ibadah sesuai dengan agamanya. </v>
      </c>
      <c r="X54" s="25"/>
      <c r="Y54" s="26" t="str">
        <f t="shared" si="12"/>
        <v>jarang Berdoa  sebelum  dan  sesudah  melakukan  kegiatan</v>
      </c>
      <c r="Z54" s="26" t="str">
        <f t="shared" si="13"/>
        <v>, jarang Menjalankan ibadah sesuai dengan agamanya</v>
      </c>
      <c r="AA54" s="26" t="str">
        <f t="shared" si="14"/>
        <v>, jarang Memberi salam pada saat awal dan akhir kegiatan</v>
      </c>
      <c r="AB54" s="26" t="str">
        <f t="shared" si="15"/>
        <v>, jarang Bersyukur atas nikmat dan karunia Tuhan Yang Maha Esa</v>
      </c>
      <c r="AC54" s="26" t="str">
        <f t="shared" si="16"/>
        <v/>
      </c>
      <c r="AD54" s="26" t="str">
        <f t="shared" si="17"/>
        <v/>
      </c>
      <c r="AE54" s="26" t="str">
        <f t="shared" si="18"/>
        <v/>
      </c>
      <c r="AF54" s="26" t="str">
        <f t="shared" si="19"/>
        <v>, jarang Memelihara hubungan baik dengan sesama umat ciptaan Tuhan Yang Maha Esa</v>
      </c>
      <c r="AG54" s="26" t="str">
        <f t="shared" si="20"/>
        <v/>
      </c>
      <c r="AH54" s="26" t="str">
        <f t="shared" si="21"/>
        <v>, jarang Menghormati orang lain yang menjalankan ibadah sesuai dengan agamanya</v>
      </c>
      <c r="AI54" s="26" t="str">
        <f t="shared" si="22"/>
        <v>jarang Berdoa  sebelum  dan  sesudah  melakukan  kegiatan</v>
      </c>
      <c r="AJ54" s="15" t="str">
        <f t="shared" si="24"/>
        <v>jarang Berdoa  sebelum  dan  sesudah  melakukan  kegiatan</v>
      </c>
      <c r="AK54" s="42">
        <f t="shared" si="10"/>
        <v>1</v>
      </c>
    </row>
    <row r="55" spans="1:37" ht="123.75" customHeight="1" x14ac:dyDescent="0.25">
      <c r="A55" s="28">
        <v>38</v>
      </c>
      <c r="B55" s="29" t="str">
        <f>'[1]INPUT DATA'!D47</f>
        <v>YOTAM MERNE</v>
      </c>
      <c r="C55" s="30">
        <v>3</v>
      </c>
      <c r="D55" s="31" t="str">
        <f t="shared" si="11"/>
        <v>A</v>
      </c>
      <c r="E55" s="32">
        <v>3</v>
      </c>
      <c r="F55" s="31" t="str">
        <f t="shared" si="0"/>
        <v>A</v>
      </c>
      <c r="G55" s="32">
        <v>3</v>
      </c>
      <c r="H55" s="31" t="str">
        <f t="shared" si="1"/>
        <v>A</v>
      </c>
      <c r="I55" s="32">
        <v>3</v>
      </c>
      <c r="J55" s="31" t="str">
        <f t="shared" si="2"/>
        <v>A</v>
      </c>
      <c r="K55" s="32"/>
      <c r="L55" s="31" t="str">
        <f t="shared" si="3"/>
        <v/>
      </c>
      <c r="M55" s="32"/>
      <c r="N55" s="31" t="str">
        <f t="shared" si="4"/>
        <v/>
      </c>
      <c r="O55" s="32"/>
      <c r="P55" s="31" t="str">
        <f t="shared" si="5"/>
        <v/>
      </c>
      <c r="Q55" s="32">
        <v>3</v>
      </c>
      <c r="R55" s="31" t="str">
        <f t="shared" si="6"/>
        <v>A</v>
      </c>
      <c r="S55" s="32"/>
      <c r="T55" s="31" t="str">
        <f t="shared" si="7"/>
        <v/>
      </c>
      <c r="U55" s="32">
        <v>3</v>
      </c>
      <c r="V55" s="31" t="str">
        <f t="shared" si="8"/>
        <v>A</v>
      </c>
      <c r="W55"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55" s="25"/>
      <c r="Y55" s="26" t="str">
        <f t="shared" si="12"/>
        <v>selalu Berdoa  sebelum  dan  sesudah  melakukan  kegiatan</v>
      </c>
      <c r="Z55" s="26" t="str">
        <f t="shared" si="13"/>
        <v>, selalu Menjalankan ibadah sesuai dengan agamanya</v>
      </c>
      <c r="AA55" s="26" t="str">
        <f t="shared" si="14"/>
        <v>, selalu Memberi salam pada saat awal dan akhir kegiatan</v>
      </c>
      <c r="AB55" s="26" t="str">
        <f t="shared" si="15"/>
        <v>, selalu Bersyukur atas nikmat dan karunia Tuhan Yang Maha Esa</v>
      </c>
      <c r="AC55" s="26" t="str">
        <f t="shared" si="16"/>
        <v/>
      </c>
      <c r="AD55" s="26" t="str">
        <f t="shared" si="17"/>
        <v/>
      </c>
      <c r="AE55" s="26" t="str">
        <f t="shared" si="18"/>
        <v/>
      </c>
      <c r="AF55" s="26" t="str">
        <f t="shared" si="19"/>
        <v>, selalu Memelihara hubungan baik dengan sesama umat ciptaan Tuhan Yang Maha Esa</v>
      </c>
      <c r="AG55" s="26" t="str">
        <f t="shared" si="20"/>
        <v/>
      </c>
      <c r="AH55" s="26" t="str">
        <f t="shared" si="21"/>
        <v>, selalu Menghormati orang lain yang menjalankan ibadah sesuai dengan agamanya</v>
      </c>
      <c r="AI55" s="26" t="str">
        <f t="shared" si="22"/>
        <v>selalu Berdoa  sebelum  dan  sesudah  melakukan  kegiatan</v>
      </c>
      <c r="AJ55" s="15" t="str">
        <f t="shared" si="24"/>
        <v/>
      </c>
      <c r="AK55" s="42">
        <f t="shared" si="10"/>
        <v>3</v>
      </c>
    </row>
    <row r="56" spans="1:37" ht="123.75" customHeight="1" x14ac:dyDescent="0.25">
      <c r="A56" s="28">
        <v>39</v>
      </c>
      <c r="B56" s="29" t="str">
        <f>'[1]INPUT DATA'!D48</f>
        <v>SIPORA SURUMI</v>
      </c>
      <c r="C56" s="30">
        <v>3</v>
      </c>
      <c r="D56" s="31" t="str">
        <f t="shared" si="11"/>
        <v>A</v>
      </c>
      <c r="E56" s="32">
        <v>3</v>
      </c>
      <c r="F56" s="31" t="str">
        <f t="shared" si="0"/>
        <v>A</v>
      </c>
      <c r="G56" s="32">
        <v>3</v>
      </c>
      <c r="H56" s="31" t="str">
        <f t="shared" si="1"/>
        <v>A</v>
      </c>
      <c r="I56" s="32">
        <v>3</v>
      </c>
      <c r="J56" s="31" t="str">
        <f t="shared" si="2"/>
        <v>A</v>
      </c>
      <c r="K56" s="32"/>
      <c r="L56" s="31" t="str">
        <f t="shared" si="3"/>
        <v/>
      </c>
      <c r="M56" s="32"/>
      <c r="N56" s="31" t="str">
        <f t="shared" si="4"/>
        <v/>
      </c>
      <c r="O56" s="32"/>
      <c r="P56" s="31" t="str">
        <f t="shared" si="5"/>
        <v/>
      </c>
      <c r="Q56" s="32">
        <v>3</v>
      </c>
      <c r="R56" s="31" t="str">
        <f t="shared" si="6"/>
        <v>A</v>
      </c>
      <c r="S56" s="32"/>
      <c r="T56" s="31" t="str">
        <f t="shared" si="7"/>
        <v/>
      </c>
      <c r="U56" s="32">
        <v>3</v>
      </c>
      <c r="V56" s="31" t="str">
        <f t="shared" si="8"/>
        <v>A</v>
      </c>
      <c r="W56" s="33" t="str">
        <f t="shared" si="23"/>
        <v xml:space="preserve">selalu Berdoa  sebelum  dan  sesudah  melakukan  kegiatan, selalu Menjalankan ibadah sesuai dengan agamanya, selalu Memberi salam pada saat awal dan akhir kegiatan, selalu Bersyukur atas nikmat dan karunia Tuhan Yang Maha Esa, selalu Memelihara hubungan baik dengan sesama umat ciptaan Tuhan Yang Maha Esa, selalu Menghormati orang lain yang menjalankan ibadah sesuai dengan agamanya. </v>
      </c>
      <c r="X56" s="25"/>
      <c r="Y56" s="26" t="str">
        <f t="shared" si="12"/>
        <v>selalu Berdoa  sebelum  dan  sesudah  melakukan  kegiatan</v>
      </c>
      <c r="Z56" s="26" t="str">
        <f t="shared" si="13"/>
        <v>, selalu Menjalankan ibadah sesuai dengan agamanya</v>
      </c>
      <c r="AA56" s="26" t="str">
        <f t="shared" si="14"/>
        <v>, selalu Memberi salam pada saat awal dan akhir kegiatan</v>
      </c>
      <c r="AB56" s="26" t="str">
        <f t="shared" si="15"/>
        <v>, selalu Bersyukur atas nikmat dan karunia Tuhan Yang Maha Esa</v>
      </c>
      <c r="AC56" s="26" t="str">
        <f t="shared" si="16"/>
        <v/>
      </c>
      <c r="AD56" s="26" t="str">
        <f t="shared" si="17"/>
        <v/>
      </c>
      <c r="AE56" s="26" t="str">
        <f t="shared" si="18"/>
        <v/>
      </c>
      <c r="AF56" s="26" t="str">
        <f t="shared" si="19"/>
        <v>, selalu Memelihara hubungan baik dengan sesama umat ciptaan Tuhan Yang Maha Esa</v>
      </c>
      <c r="AG56" s="26" t="str">
        <f t="shared" si="20"/>
        <v/>
      </c>
      <c r="AH56" s="26" t="str">
        <f t="shared" si="21"/>
        <v>, selalu Menghormati orang lain yang menjalankan ibadah sesuai dengan agamanya</v>
      </c>
      <c r="AI56" s="26" t="str">
        <f t="shared" si="22"/>
        <v>selalu Berdoa  sebelum  dan  sesudah  melakukan  kegiatan</v>
      </c>
      <c r="AJ56" s="15" t="str">
        <f t="shared" si="24"/>
        <v/>
      </c>
      <c r="AK56" s="42">
        <f t="shared" si="10"/>
        <v>3</v>
      </c>
    </row>
    <row r="57" spans="1:37" ht="123.75" customHeight="1" x14ac:dyDescent="0.25">
      <c r="A57" s="28">
        <v>40</v>
      </c>
      <c r="B57" s="29">
        <f>'[1]INPUT DATA'!D49</f>
        <v>0</v>
      </c>
      <c r="C57" s="30"/>
      <c r="D57" s="31" t="str">
        <f t="shared" si="11"/>
        <v/>
      </c>
      <c r="E57" s="32"/>
      <c r="F57" s="31" t="str">
        <f t="shared" si="0"/>
        <v/>
      </c>
      <c r="G57" s="32"/>
      <c r="H57" s="31" t="str">
        <f t="shared" si="1"/>
        <v/>
      </c>
      <c r="I57" s="32"/>
      <c r="J57" s="31" t="str">
        <f t="shared" si="2"/>
        <v/>
      </c>
      <c r="K57" s="32"/>
      <c r="L57" s="31" t="str">
        <f t="shared" si="3"/>
        <v/>
      </c>
      <c r="M57" s="32"/>
      <c r="N57" s="31" t="str">
        <f t="shared" si="4"/>
        <v/>
      </c>
      <c r="O57" s="32"/>
      <c r="P57" s="31" t="str">
        <f t="shared" si="5"/>
        <v/>
      </c>
      <c r="Q57" s="32"/>
      <c r="R57" s="31" t="str">
        <f t="shared" si="6"/>
        <v/>
      </c>
      <c r="S57" s="32"/>
      <c r="T57" s="31" t="str">
        <f t="shared" si="7"/>
        <v/>
      </c>
      <c r="U57" s="32"/>
      <c r="V57" s="31" t="str">
        <f t="shared" si="8"/>
        <v/>
      </c>
      <c r="W57" s="33" t="str">
        <f t="shared" si="23"/>
        <v/>
      </c>
      <c r="X57" s="25"/>
      <c r="Y57" s="26" t="str">
        <f t="shared" si="12"/>
        <v/>
      </c>
      <c r="Z57" s="26" t="str">
        <f t="shared" si="13"/>
        <v/>
      </c>
      <c r="AA57" s="26" t="str">
        <f t="shared" si="14"/>
        <v/>
      </c>
      <c r="AB57" s="26" t="str">
        <f t="shared" si="15"/>
        <v/>
      </c>
      <c r="AC57" s="26" t="str">
        <f t="shared" si="16"/>
        <v/>
      </c>
      <c r="AD57" s="26" t="str">
        <f t="shared" si="17"/>
        <v/>
      </c>
      <c r="AE57" s="26" t="str">
        <f t="shared" si="18"/>
        <v/>
      </c>
      <c r="AF57" s="26" t="str">
        <f t="shared" si="19"/>
        <v/>
      </c>
      <c r="AG57" s="26" t="str">
        <f t="shared" si="20"/>
        <v/>
      </c>
      <c r="AH57" s="26" t="str">
        <f t="shared" si="21"/>
        <v/>
      </c>
      <c r="AI57" s="26" t="str">
        <f t="shared" si="22"/>
        <v/>
      </c>
      <c r="AJ57" s="15" t="str">
        <f t="shared" si="24"/>
        <v/>
      </c>
      <c r="AK57" s="42" t="e">
        <f t="shared" si="10"/>
        <v>#DIV/0!</v>
      </c>
    </row>
    <row r="58" spans="1:37" ht="123.75" customHeight="1" x14ac:dyDescent="0.25">
      <c r="A58" s="28">
        <v>41</v>
      </c>
      <c r="B58" s="29">
        <f>'[1]INPUT DATA'!D50</f>
        <v>0</v>
      </c>
      <c r="C58" s="30"/>
      <c r="D58" s="31" t="str">
        <f t="shared" si="11"/>
        <v/>
      </c>
      <c r="E58" s="32"/>
      <c r="F58" s="31" t="str">
        <f t="shared" si="0"/>
        <v/>
      </c>
      <c r="G58" s="32"/>
      <c r="H58" s="31" t="str">
        <f t="shared" si="1"/>
        <v/>
      </c>
      <c r="I58" s="32"/>
      <c r="J58" s="31" t="str">
        <f t="shared" si="2"/>
        <v/>
      </c>
      <c r="K58" s="32"/>
      <c r="L58" s="31" t="str">
        <f t="shared" si="3"/>
        <v/>
      </c>
      <c r="M58" s="32"/>
      <c r="N58" s="31" t="str">
        <f t="shared" si="4"/>
        <v/>
      </c>
      <c r="O58" s="32"/>
      <c r="P58" s="31" t="str">
        <f t="shared" si="5"/>
        <v/>
      </c>
      <c r="Q58" s="32"/>
      <c r="R58" s="31" t="str">
        <f t="shared" si="6"/>
        <v/>
      </c>
      <c r="S58" s="32"/>
      <c r="T58" s="31" t="str">
        <f t="shared" si="7"/>
        <v/>
      </c>
      <c r="U58" s="32"/>
      <c r="V58" s="31" t="str">
        <f t="shared" si="8"/>
        <v/>
      </c>
      <c r="W58" s="33" t="str">
        <f t="shared" si="23"/>
        <v/>
      </c>
      <c r="X58" s="25"/>
      <c r="Y58" s="26" t="str">
        <f t="shared" si="12"/>
        <v/>
      </c>
      <c r="Z58" s="26" t="str">
        <f t="shared" si="13"/>
        <v/>
      </c>
      <c r="AA58" s="26" t="str">
        <f t="shared" si="14"/>
        <v/>
      </c>
      <c r="AB58" s="26" t="str">
        <f t="shared" si="15"/>
        <v/>
      </c>
      <c r="AC58" s="26" t="str">
        <f t="shared" si="16"/>
        <v/>
      </c>
      <c r="AD58" s="26" t="str">
        <f t="shared" si="17"/>
        <v/>
      </c>
      <c r="AE58" s="26" t="str">
        <f t="shared" si="18"/>
        <v/>
      </c>
      <c r="AF58" s="26" t="str">
        <f t="shared" si="19"/>
        <v/>
      </c>
      <c r="AG58" s="26" t="str">
        <f t="shared" si="20"/>
        <v/>
      </c>
      <c r="AH58" s="26" t="str">
        <f t="shared" si="21"/>
        <v/>
      </c>
      <c r="AI58" s="26" t="str">
        <f t="shared" si="22"/>
        <v/>
      </c>
      <c r="AJ58" s="15" t="str">
        <f t="shared" si="24"/>
        <v/>
      </c>
      <c r="AK58" s="42" t="e">
        <f t="shared" si="10"/>
        <v>#DIV/0!</v>
      </c>
    </row>
    <row r="59" spans="1:37" ht="123.75" customHeight="1" x14ac:dyDescent="0.25">
      <c r="A59" s="28">
        <v>42</v>
      </c>
      <c r="B59" s="29">
        <f>'[1]INPUT DATA'!D51</f>
        <v>0</v>
      </c>
      <c r="C59" s="30"/>
      <c r="D59" s="31" t="str">
        <f t="shared" si="11"/>
        <v/>
      </c>
      <c r="E59" s="32"/>
      <c r="F59" s="31" t="str">
        <f t="shared" si="0"/>
        <v/>
      </c>
      <c r="G59" s="32"/>
      <c r="H59" s="31" t="str">
        <f t="shared" si="1"/>
        <v/>
      </c>
      <c r="I59" s="32"/>
      <c r="J59" s="31" t="str">
        <f t="shared" si="2"/>
        <v/>
      </c>
      <c r="K59" s="32"/>
      <c r="L59" s="31" t="str">
        <f t="shared" si="3"/>
        <v/>
      </c>
      <c r="M59" s="32"/>
      <c r="N59" s="31" t="str">
        <f t="shared" si="4"/>
        <v/>
      </c>
      <c r="O59" s="32"/>
      <c r="P59" s="31" t="str">
        <f t="shared" si="5"/>
        <v/>
      </c>
      <c r="Q59" s="32"/>
      <c r="R59" s="31" t="str">
        <f t="shared" si="6"/>
        <v/>
      </c>
      <c r="S59" s="32"/>
      <c r="T59" s="31" t="str">
        <f t="shared" si="7"/>
        <v/>
      </c>
      <c r="U59" s="32"/>
      <c r="V59" s="31" t="str">
        <f t="shared" si="8"/>
        <v/>
      </c>
      <c r="W59" s="33" t="str">
        <f t="shared" si="23"/>
        <v/>
      </c>
      <c r="X59" s="25"/>
      <c r="Y59" s="26" t="str">
        <f t="shared" si="12"/>
        <v/>
      </c>
      <c r="Z59" s="26" t="str">
        <f t="shared" si="13"/>
        <v/>
      </c>
      <c r="AA59" s="26" t="str">
        <f t="shared" si="14"/>
        <v/>
      </c>
      <c r="AB59" s="26" t="str">
        <f t="shared" si="15"/>
        <v/>
      </c>
      <c r="AC59" s="26" t="str">
        <f t="shared" si="16"/>
        <v/>
      </c>
      <c r="AD59" s="26" t="str">
        <f t="shared" si="17"/>
        <v/>
      </c>
      <c r="AE59" s="26" t="str">
        <f t="shared" si="18"/>
        <v/>
      </c>
      <c r="AF59" s="26" t="str">
        <f t="shared" si="19"/>
        <v/>
      </c>
      <c r="AG59" s="26" t="str">
        <f t="shared" si="20"/>
        <v/>
      </c>
      <c r="AH59" s="26" t="str">
        <f t="shared" si="21"/>
        <v/>
      </c>
      <c r="AI59" s="26" t="str">
        <f t="shared" si="22"/>
        <v/>
      </c>
      <c r="AJ59" s="15" t="str">
        <f t="shared" si="24"/>
        <v/>
      </c>
      <c r="AK59" s="42" t="e">
        <f t="shared" si="10"/>
        <v>#DIV/0!</v>
      </c>
    </row>
    <row r="60" spans="1:37" ht="123.75" customHeight="1" x14ac:dyDescent="0.25">
      <c r="A60" s="28">
        <v>43</v>
      </c>
      <c r="B60" s="29">
        <f>'[1]INPUT DATA'!D52</f>
        <v>0</v>
      </c>
      <c r="C60" s="30"/>
      <c r="D60" s="31" t="str">
        <f t="shared" si="11"/>
        <v/>
      </c>
      <c r="E60" s="32"/>
      <c r="F60" s="31" t="str">
        <f t="shared" si="0"/>
        <v/>
      </c>
      <c r="G60" s="32"/>
      <c r="H60" s="31" t="str">
        <f t="shared" si="1"/>
        <v/>
      </c>
      <c r="I60" s="32"/>
      <c r="J60" s="31" t="str">
        <f t="shared" si="2"/>
        <v/>
      </c>
      <c r="K60" s="32"/>
      <c r="L60" s="31" t="str">
        <f t="shared" si="3"/>
        <v/>
      </c>
      <c r="M60" s="32"/>
      <c r="N60" s="31" t="str">
        <f t="shared" si="4"/>
        <v/>
      </c>
      <c r="O60" s="32"/>
      <c r="P60" s="31" t="str">
        <f t="shared" si="5"/>
        <v/>
      </c>
      <c r="Q60" s="32"/>
      <c r="R60" s="31" t="str">
        <f t="shared" si="6"/>
        <v/>
      </c>
      <c r="S60" s="32"/>
      <c r="T60" s="31" t="str">
        <f t="shared" si="7"/>
        <v/>
      </c>
      <c r="U60" s="32"/>
      <c r="V60" s="31" t="str">
        <f t="shared" si="8"/>
        <v/>
      </c>
      <c r="W60" s="33" t="str">
        <f t="shared" si="23"/>
        <v/>
      </c>
      <c r="X60" s="25"/>
      <c r="Y60" s="26" t="str">
        <f t="shared" si="12"/>
        <v/>
      </c>
      <c r="Z60" s="26" t="str">
        <f t="shared" si="13"/>
        <v/>
      </c>
      <c r="AA60" s="26" t="str">
        <f t="shared" si="14"/>
        <v/>
      </c>
      <c r="AB60" s="26" t="str">
        <f t="shared" si="15"/>
        <v/>
      </c>
      <c r="AC60" s="26" t="str">
        <f t="shared" si="16"/>
        <v/>
      </c>
      <c r="AD60" s="26" t="str">
        <f t="shared" si="17"/>
        <v/>
      </c>
      <c r="AE60" s="26" t="str">
        <f t="shared" si="18"/>
        <v/>
      </c>
      <c r="AF60" s="26" t="str">
        <f t="shared" si="19"/>
        <v/>
      </c>
      <c r="AG60" s="26" t="str">
        <f t="shared" si="20"/>
        <v/>
      </c>
      <c r="AH60" s="26" t="str">
        <f t="shared" si="21"/>
        <v/>
      </c>
      <c r="AI60" s="26" t="str">
        <f t="shared" si="22"/>
        <v/>
      </c>
      <c r="AJ60" s="15" t="str">
        <f t="shared" si="24"/>
        <v/>
      </c>
      <c r="AK60" s="42" t="e">
        <f t="shared" si="10"/>
        <v>#DIV/0!</v>
      </c>
    </row>
    <row r="61" spans="1:37" ht="123.75" customHeight="1" x14ac:dyDescent="0.25">
      <c r="A61" s="28">
        <v>44</v>
      </c>
      <c r="B61" s="29">
        <f>'[1]INPUT DATA'!D53</f>
        <v>0</v>
      </c>
      <c r="C61" s="30"/>
      <c r="D61" s="31" t="str">
        <f t="shared" si="11"/>
        <v/>
      </c>
      <c r="E61" s="32"/>
      <c r="F61" s="31" t="str">
        <f t="shared" si="0"/>
        <v/>
      </c>
      <c r="G61" s="32"/>
      <c r="H61" s="31" t="str">
        <f t="shared" si="1"/>
        <v/>
      </c>
      <c r="I61" s="32"/>
      <c r="J61" s="31" t="str">
        <f t="shared" si="2"/>
        <v/>
      </c>
      <c r="K61" s="32"/>
      <c r="L61" s="31" t="str">
        <f t="shared" si="3"/>
        <v/>
      </c>
      <c r="M61" s="32"/>
      <c r="N61" s="31" t="str">
        <f t="shared" si="4"/>
        <v/>
      </c>
      <c r="O61" s="32"/>
      <c r="P61" s="31" t="str">
        <f t="shared" si="5"/>
        <v/>
      </c>
      <c r="Q61" s="32"/>
      <c r="R61" s="31" t="str">
        <f t="shared" si="6"/>
        <v/>
      </c>
      <c r="S61" s="32"/>
      <c r="T61" s="31" t="str">
        <f t="shared" si="7"/>
        <v/>
      </c>
      <c r="U61" s="32"/>
      <c r="V61" s="31" t="str">
        <f t="shared" si="8"/>
        <v/>
      </c>
      <c r="W61" s="33" t="str">
        <f t="shared" si="23"/>
        <v/>
      </c>
      <c r="X61" s="25"/>
      <c r="Y61" s="26" t="str">
        <f t="shared" si="12"/>
        <v/>
      </c>
      <c r="Z61" s="26" t="str">
        <f t="shared" si="13"/>
        <v/>
      </c>
      <c r="AA61" s="26" t="str">
        <f t="shared" si="14"/>
        <v/>
      </c>
      <c r="AB61" s="26" t="str">
        <f t="shared" si="15"/>
        <v/>
      </c>
      <c r="AC61" s="26" t="str">
        <f t="shared" si="16"/>
        <v/>
      </c>
      <c r="AD61" s="26" t="str">
        <f t="shared" si="17"/>
        <v/>
      </c>
      <c r="AE61" s="26" t="str">
        <f t="shared" si="18"/>
        <v/>
      </c>
      <c r="AF61" s="26" t="str">
        <f t="shared" si="19"/>
        <v/>
      </c>
      <c r="AG61" s="26" t="str">
        <f t="shared" si="20"/>
        <v/>
      </c>
      <c r="AH61" s="26" t="str">
        <f t="shared" si="21"/>
        <v/>
      </c>
      <c r="AI61" s="26" t="str">
        <f t="shared" si="22"/>
        <v/>
      </c>
      <c r="AJ61" s="15" t="str">
        <f t="shared" si="24"/>
        <v/>
      </c>
      <c r="AK61" s="42" t="e">
        <f t="shared" si="10"/>
        <v>#DIV/0!</v>
      </c>
    </row>
    <row r="62" spans="1:37" ht="123.75" customHeight="1" x14ac:dyDescent="0.25">
      <c r="A62" s="28">
        <v>45</v>
      </c>
      <c r="B62" s="29">
        <f>'[1]INPUT DATA'!D54</f>
        <v>0</v>
      </c>
      <c r="C62" s="30"/>
      <c r="D62" s="31" t="str">
        <f t="shared" si="11"/>
        <v/>
      </c>
      <c r="E62" s="32"/>
      <c r="F62" s="31" t="str">
        <f t="shared" si="0"/>
        <v/>
      </c>
      <c r="G62" s="32"/>
      <c r="H62" s="31" t="str">
        <f t="shared" si="1"/>
        <v/>
      </c>
      <c r="I62" s="32"/>
      <c r="J62" s="31" t="str">
        <f t="shared" si="2"/>
        <v/>
      </c>
      <c r="K62" s="32"/>
      <c r="L62" s="31" t="str">
        <f t="shared" si="3"/>
        <v/>
      </c>
      <c r="M62" s="32"/>
      <c r="N62" s="31" t="str">
        <f t="shared" si="4"/>
        <v/>
      </c>
      <c r="O62" s="32"/>
      <c r="P62" s="31" t="str">
        <f t="shared" si="5"/>
        <v/>
      </c>
      <c r="Q62" s="32"/>
      <c r="R62" s="31" t="str">
        <f t="shared" si="6"/>
        <v/>
      </c>
      <c r="S62" s="32"/>
      <c r="T62" s="31" t="str">
        <f t="shared" si="7"/>
        <v/>
      </c>
      <c r="U62" s="32"/>
      <c r="V62" s="31" t="str">
        <f t="shared" si="8"/>
        <v/>
      </c>
      <c r="W62" s="33" t="str">
        <f t="shared" si="23"/>
        <v/>
      </c>
      <c r="X62" s="25"/>
      <c r="Y62" s="26" t="str">
        <f t="shared" si="12"/>
        <v/>
      </c>
      <c r="Z62" s="26" t="str">
        <f t="shared" si="13"/>
        <v/>
      </c>
      <c r="AA62" s="26" t="str">
        <f t="shared" si="14"/>
        <v/>
      </c>
      <c r="AB62" s="26" t="str">
        <f t="shared" si="15"/>
        <v/>
      </c>
      <c r="AC62" s="26" t="str">
        <f t="shared" si="16"/>
        <v/>
      </c>
      <c r="AD62" s="26" t="str">
        <f t="shared" si="17"/>
        <v/>
      </c>
      <c r="AE62" s="26" t="str">
        <f t="shared" si="18"/>
        <v/>
      </c>
      <c r="AF62" s="26" t="str">
        <f t="shared" si="19"/>
        <v/>
      </c>
      <c r="AG62" s="26" t="str">
        <f t="shared" si="20"/>
        <v/>
      </c>
      <c r="AH62" s="26" t="str">
        <f t="shared" si="21"/>
        <v/>
      </c>
      <c r="AI62" s="26" t="str">
        <f t="shared" si="22"/>
        <v/>
      </c>
      <c r="AJ62" s="15" t="str">
        <f t="shared" si="24"/>
        <v/>
      </c>
      <c r="AK62" s="42" t="e">
        <f t="shared" si="10"/>
        <v>#DIV/0!</v>
      </c>
    </row>
    <row r="63" spans="1:37" ht="123.75" customHeight="1" x14ac:dyDescent="0.25">
      <c r="A63" s="28">
        <v>46</v>
      </c>
      <c r="B63" s="29">
        <f>'[1]INPUT DATA'!D55</f>
        <v>0</v>
      </c>
      <c r="C63" s="30"/>
      <c r="D63" s="31" t="str">
        <f t="shared" si="11"/>
        <v/>
      </c>
      <c r="E63" s="32"/>
      <c r="F63" s="31" t="str">
        <f t="shared" si="0"/>
        <v/>
      </c>
      <c r="G63" s="32"/>
      <c r="H63" s="31" t="str">
        <f t="shared" si="1"/>
        <v/>
      </c>
      <c r="I63" s="32"/>
      <c r="J63" s="31" t="str">
        <f t="shared" si="2"/>
        <v/>
      </c>
      <c r="K63" s="32"/>
      <c r="L63" s="31" t="str">
        <f t="shared" si="3"/>
        <v/>
      </c>
      <c r="M63" s="32"/>
      <c r="N63" s="31" t="str">
        <f t="shared" si="4"/>
        <v/>
      </c>
      <c r="O63" s="32"/>
      <c r="P63" s="31" t="str">
        <f t="shared" si="5"/>
        <v/>
      </c>
      <c r="Q63" s="32"/>
      <c r="R63" s="31" t="str">
        <f t="shared" si="6"/>
        <v/>
      </c>
      <c r="S63" s="32"/>
      <c r="T63" s="31" t="str">
        <f t="shared" si="7"/>
        <v/>
      </c>
      <c r="U63" s="32"/>
      <c r="V63" s="31" t="str">
        <f t="shared" si="8"/>
        <v/>
      </c>
      <c r="W63" s="33" t="str">
        <f t="shared" si="23"/>
        <v/>
      </c>
      <c r="X63" s="25"/>
      <c r="Y63" s="26" t="str">
        <f t="shared" si="12"/>
        <v/>
      </c>
      <c r="Z63" s="26" t="str">
        <f t="shared" si="13"/>
        <v/>
      </c>
      <c r="AA63" s="26" t="str">
        <f t="shared" si="14"/>
        <v/>
      </c>
      <c r="AB63" s="26" t="str">
        <f t="shared" si="15"/>
        <v/>
      </c>
      <c r="AC63" s="26" t="str">
        <f t="shared" si="16"/>
        <v/>
      </c>
      <c r="AD63" s="26" t="str">
        <f t="shared" si="17"/>
        <v/>
      </c>
      <c r="AE63" s="26" t="str">
        <f t="shared" si="18"/>
        <v/>
      </c>
      <c r="AF63" s="26" t="str">
        <f t="shared" si="19"/>
        <v/>
      </c>
      <c r="AG63" s="26" t="str">
        <f t="shared" si="20"/>
        <v/>
      </c>
      <c r="AH63" s="26" t="str">
        <f t="shared" si="21"/>
        <v/>
      </c>
      <c r="AI63" s="26" t="str">
        <f t="shared" si="22"/>
        <v/>
      </c>
      <c r="AJ63" s="15" t="str">
        <f t="shared" si="24"/>
        <v/>
      </c>
      <c r="AK63" s="42" t="e">
        <f t="shared" si="10"/>
        <v>#DIV/0!</v>
      </c>
    </row>
    <row r="64" spans="1:37" ht="123.75" customHeight="1" x14ac:dyDescent="0.25">
      <c r="A64" s="28">
        <v>47</v>
      </c>
      <c r="B64" s="29">
        <f>'[1]INPUT DATA'!D56</f>
        <v>0</v>
      </c>
      <c r="C64" s="30"/>
      <c r="D64" s="31" t="str">
        <f t="shared" si="11"/>
        <v/>
      </c>
      <c r="E64" s="32"/>
      <c r="F64" s="31" t="str">
        <f t="shared" si="0"/>
        <v/>
      </c>
      <c r="G64" s="32"/>
      <c r="H64" s="31" t="str">
        <f t="shared" si="1"/>
        <v/>
      </c>
      <c r="I64" s="32"/>
      <c r="J64" s="31" t="str">
        <f t="shared" si="2"/>
        <v/>
      </c>
      <c r="K64" s="32"/>
      <c r="L64" s="31" t="str">
        <f t="shared" si="3"/>
        <v/>
      </c>
      <c r="M64" s="32"/>
      <c r="N64" s="31" t="str">
        <f t="shared" si="4"/>
        <v/>
      </c>
      <c r="O64" s="32"/>
      <c r="P64" s="31" t="str">
        <f t="shared" si="5"/>
        <v/>
      </c>
      <c r="Q64" s="32"/>
      <c r="R64" s="31" t="str">
        <f t="shared" si="6"/>
        <v/>
      </c>
      <c r="S64" s="32"/>
      <c r="T64" s="31" t="str">
        <f t="shared" si="7"/>
        <v/>
      </c>
      <c r="U64" s="32"/>
      <c r="V64" s="31" t="str">
        <f t="shared" si="8"/>
        <v/>
      </c>
      <c r="W64" s="33" t="str">
        <f t="shared" si="23"/>
        <v/>
      </c>
      <c r="X64" s="25"/>
      <c r="Y64" s="26" t="str">
        <f t="shared" si="12"/>
        <v/>
      </c>
      <c r="Z64" s="26" t="str">
        <f t="shared" si="13"/>
        <v/>
      </c>
      <c r="AA64" s="26" t="str">
        <f t="shared" si="14"/>
        <v/>
      </c>
      <c r="AB64" s="26" t="str">
        <f t="shared" si="15"/>
        <v/>
      </c>
      <c r="AC64" s="26" t="str">
        <f t="shared" si="16"/>
        <v/>
      </c>
      <c r="AD64" s="26" t="str">
        <f t="shared" si="17"/>
        <v/>
      </c>
      <c r="AE64" s="26" t="str">
        <f t="shared" si="18"/>
        <v/>
      </c>
      <c r="AF64" s="26" t="str">
        <f t="shared" si="19"/>
        <v/>
      </c>
      <c r="AG64" s="26" t="str">
        <f t="shared" si="20"/>
        <v/>
      </c>
      <c r="AH64" s="26" t="str">
        <f t="shared" si="21"/>
        <v/>
      </c>
      <c r="AI64" s="26" t="str">
        <f t="shared" si="22"/>
        <v/>
      </c>
      <c r="AJ64" s="15" t="str">
        <f t="shared" si="24"/>
        <v/>
      </c>
      <c r="AK64" s="42" t="e">
        <f t="shared" si="10"/>
        <v>#DIV/0!</v>
      </c>
    </row>
    <row r="65" spans="1:37" ht="123.75" customHeight="1" x14ac:dyDescent="0.25">
      <c r="A65" s="28">
        <v>48</v>
      </c>
      <c r="B65" s="29">
        <f>'[1]INPUT DATA'!D57</f>
        <v>0</v>
      </c>
      <c r="C65" s="30"/>
      <c r="D65" s="31" t="str">
        <f t="shared" si="11"/>
        <v/>
      </c>
      <c r="E65" s="32"/>
      <c r="F65" s="31" t="str">
        <f t="shared" si="0"/>
        <v/>
      </c>
      <c r="G65" s="32"/>
      <c r="H65" s="31" t="str">
        <f t="shared" si="1"/>
        <v/>
      </c>
      <c r="I65" s="32"/>
      <c r="J65" s="31" t="str">
        <f t="shared" si="2"/>
        <v/>
      </c>
      <c r="K65" s="32"/>
      <c r="L65" s="31" t="str">
        <f t="shared" si="3"/>
        <v/>
      </c>
      <c r="M65" s="32"/>
      <c r="N65" s="31" t="str">
        <f t="shared" si="4"/>
        <v/>
      </c>
      <c r="O65" s="32"/>
      <c r="P65" s="31" t="str">
        <f t="shared" si="5"/>
        <v/>
      </c>
      <c r="Q65" s="32"/>
      <c r="R65" s="31" t="str">
        <f t="shared" si="6"/>
        <v/>
      </c>
      <c r="S65" s="32"/>
      <c r="T65" s="31" t="str">
        <f t="shared" si="7"/>
        <v/>
      </c>
      <c r="U65" s="32"/>
      <c r="V65" s="31" t="str">
        <f t="shared" si="8"/>
        <v/>
      </c>
      <c r="W65" s="33" t="str">
        <f t="shared" si="23"/>
        <v/>
      </c>
      <c r="X65" s="25"/>
      <c r="Y65" s="26" t="str">
        <f t="shared" si="12"/>
        <v/>
      </c>
      <c r="Z65" s="26" t="str">
        <f t="shared" si="13"/>
        <v/>
      </c>
      <c r="AA65" s="26" t="str">
        <f t="shared" si="14"/>
        <v/>
      </c>
      <c r="AB65" s="26" t="str">
        <f t="shared" si="15"/>
        <v/>
      </c>
      <c r="AC65" s="26" t="str">
        <f t="shared" si="16"/>
        <v/>
      </c>
      <c r="AD65" s="26" t="str">
        <f t="shared" si="17"/>
        <v/>
      </c>
      <c r="AE65" s="26" t="str">
        <f t="shared" si="18"/>
        <v/>
      </c>
      <c r="AF65" s="26" t="str">
        <f t="shared" si="19"/>
        <v/>
      </c>
      <c r="AG65" s="26" t="str">
        <f t="shared" si="20"/>
        <v/>
      </c>
      <c r="AH65" s="26" t="str">
        <f t="shared" si="21"/>
        <v/>
      </c>
      <c r="AI65" s="26" t="str">
        <f t="shared" si="22"/>
        <v/>
      </c>
      <c r="AJ65" s="15" t="str">
        <f t="shared" si="24"/>
        <v/>
      </c>
      <c r="AK65" s="42" t="e">
        <f t="shared" si="10"/>
        <v>#DIV/0!</v>
      </c>
    </row>
    <row r="66" spans="1:37" ht="123.75" customHeight="1" x14ac:dyDescent="0.25">
      <c r="A66" s="28">
        <v>49</v>
      </c>
      <c r="B66" s="29">
        <f>'[1]INPUT DATA'!D58</f>
        <v>0</v>
      </c>
      <c r="C66" s="30"/>
      <c r="D66" s="31" t="str">
        <f t="shared" si="11"/>
        <v/>
      </c>
      <c r="E66" s="32"/>
      <c r="F66" s="31" t="str">
        <f t="shared" si="0"/>
        <v/>
      </c>
      <c r="G66" s="32"/>
      <c r="H66" s="31" t="str">
        <f t="shared" si="1"/>
        <v/>
      </c>
      <c r="I66" s="32"/>
      <c r="J66" s="31" t="str">
        <f t="shared" si="2"/>
        <v/>
      </c>
      <c r="K66" s="32"/>
      <c r="L66" s="31" t="str">
        <f t="shared" si="3"/>
        <v/>
      </c>
      <c r="M66" s="32"/>
      <c r="N66" s="31" t="str">
        <f t="shared" si="4"/>
        <v/>
      </c>
      <c r="O66" s="32"/>
      <c r="P66" s="31" t="str">
        <f t="shared" si="5"/>
        <v/>
      </c>
      <c r="Q66" s="32"/>
      <c r="R66" s="31" t="str">
        <f t="shared" si="6"/>
        <v/>
      </c>
      <c r="S66" s="32"/>
      <c r="T66" s="31" t="str">
        <f t="shared" si="7"/>
        <v/>
      </c>
      <c r="U66" s="32"/>
      <c r="V66" s="31" t="str">
        <f t="shared" si="8"/>
        <v/>
      </c>
      <c r="W66" s="33" t="str">
        <f t="shared" si="23"/>
        <v/>
      </c>
      <c r="X66" s="14"/>
      <c r="Y66" s="26" t="str">
        <f t="shared" si="12"/>
        <v/>
      </c>
      <c r="Z66" s="26" t="str">
        <f t="shared" si="13"/>
        <v/>
      </c>
      <c r="AA66" s="26" t="str">
        <f t="shared" si="14"/>
        <v/>
      </c>
      <c r="AB66" s="26" t="str">
        <f t="shared" si="15"/>
        <v/>
      </c>
      <c r="AC66" s="26" t="str">
        <f t="shared" si="16"/>
        <v/>
      </c>
      <c r="AD66" s="26" t="str">
        <f t="shared" si="17"/>
        <v/>
      </c>
      <c r="AE66" s="26" t="str">
        <f t="shared" si="18"/>
        <v/>
      </c>
      <c r="AF66" s="26" t="str">
        <f t="shared" si="19"/>
        <v/>
      </c>
      <c r="AG66" s="26" t="str">
        <f t="shared" si="20"/>
        <v/>
      </c>
      <c r="AH66" s="26" t="str">
        <f t="shared" si="21"/>
        <v/>
      </c>
      <c r="AI66" s="26" t="str">
        <f t="shared" si="22"/>
        <v/>
      </c>
      <c r="AJ66" s="15" t="str">
        <f t="shared" si="24"/>
        <v/>
      </c>
      <c r="AK66" s="27" t="e">
        <f t="shared" ref="AK66:AK67" si="25">AVERAGE(C66,E66,G66,I66,K66,M66,O66,Q66,S66,U66)</f>
        <v>#DIV/0!</v>
      </c>
    </row>
    <row r="67" spans="1:37" ht="123.75" customHeight="1" x14ac:dyDescent="0.25">
      <c r="A67" s="34">
        <v>50</v>
      </c>
      <c r="B67" s="35">
        <f>'[1]INPUT DATA'!D59</f>
        <v>0</v>
      </c>
      <c r="C67" s="36"/>
      <c r="D67" s="37" t="str">
        <f t="shared" si="11"/>
        <v/>
      </c>
      <c r="E67" s="38"/>
      <c r="F67" s="39" t="str">
        <f t="shared" si="0"/>
        <v/>
      </c>
      <c r="G67" s="38"/>
      <c r="H67" s="37" t="str">
        <f t="shared" si="1"/>
        <v/>
      </c>
      <c r="I67" s="38"/>
      <c r="J67" s="37" t="str">
        <f t="shared" si="2"/>
        <v/>
      </c>
      <c r="K67" s="38"/>
      <c r="L67" s="37" t="str">
        <f t="shared" si="3"/>
        <v/>
      </c>
      <c r="M67" s="38"/>
      <c r="N67" s="37" t="str">
        <f t="shared" si="4"/>
        <v/>
      </c>
      <c r="O67" s="38"/>
      <c r="P67" s="37" t="str">
        <f t="shared" si="5"/>
        <v/>
      </c>
      <c r="Q67" s="38"/>
      <c r="R67" s="37" t="str">
        <f t="shared" si="6"/>
        <v/>
      </c>
      <c r="S67" s="38"/>
      <c r="T67" s="37" t="str">
        <f t="shared" si="7"/>
        <v/>
      </c>
      <c r="U67" s="38"/>
      <c r="V67" s="37" t="str">
        <f t="shared" si="8"/>
        <v/>
      </c>
      <c r="W67" s="33" t="str">
        <f t="shared" si="23"/>
        <v/>
      </c>
      <c r="X67" s="14"/>
      <c r="Y67" s="26" t="str">
        <f t="shared" si="12"/>
        <v/>
      </c>
      <c r="Z67" s="26" t="str">
        <f t="shared" si="13"/>
        <v/>
      </c>
      <c r="AA67" s="26" t="str">
        <f t="shared" si="14"/>
        <v/>
      </c>
      <c r="AB67" s="26" t="str">
        <f t="shared" si="15"/>
        <v/>
      </c>
      <c r="AC67" s="26" t="str">
        <f t="shared" si="16"/>
        <v/>
      </c>
      <c r="AD67" s="26" t="str">
        <f t="shared" si="17"/>
        <v/>
      </c>
      <c r="AE67" s="26" t="str">
        <f t="shared" si="18"/>
        <v/>
      </c>
      <c r="AF67" s="26" t="str">
        <f t="shared" si="19"/>
        <v/>
      </c>
      <c r="AG67" s="26" t="str">
        <f t="shared" si="20"/>
        <v/>
      </c>
      <c r="AH67" s="26" t="str">
        <f t="shared" si="21"/>
        <v/>
      </c>
      <c r="AI67" s="26" t="str">
        <f t="shared" si="22"/>
        <v/>
      </c>
      <c r="AJ67" s="15" t="str">
        <f t="shared" si="24"/>
        <v/>
      </c>
      <c r="AK67" s="27" t="e">
        <f t="shared" si="25"/>
        <v>#DIV/0!</v>
      </c>
    </row>
  </sheetData>
  <mergeCells count="28">
    <mergeCell ref="W13:W14"/>
    <mergeCell ref="M14:V14"/>
    <mergeCell ref="A1:W1"/>
    <mergeCell ref="U4:V4"/>
    <mergeCell ref="U5:V5"/>
    <mergeCell ref="U6:V6"/>
    <mergeCell ref="U7:V7"/>
    <mergeCell ref="U8:V8"/>
    <mergeCell ref="U9:V9"/>
    <mergeCell ref="U10:V10"/>
    <mergeCell ref="U11:V11"/>
    <mergeCell ref="U12:V12"/>
    <mergeCell ref="U13:V13"/>
    <mergeCell ref="Y16:AB16"/>
    <mergeCell ref="A15:A17"/>
    <mergeCell ref="B15:B17"/>
    <mergeCell ref="C15:V15"/>
    <mergeCell ref="W15:W17"/>
    <mergeCell ref="C16:D16"/>
    <mergeCell ref="E16:F16"/>
    <mergeCell ref="G16:H16"/>
    <mergeCell ref="I16:J16"/>
    <mergeCell ref="K16:L16"/>
    <mergeCell ref="M16:N16"/>
    <mergeCell ref="O16:P16"/>
    <mergeCell ref="Q16:R16"/>
    <mergeCell ref="S16:T16"/>
    <mergeCell ref="U16:V16"/>
  </mergeCells>
  <conditionalFormatting sqref="AI18:AI67">
    <cfRule type="containsText" dxfId="43" priority="25" operator="containsText" text="Tidak Tuntas">
      <formula>NOT(ISERROR(SEARCH("Tidak Tuntas",AI18)))</formula>
    </cfRule>
    <cfRule type="containsText" dxfId="42" priority="26" operator="containsText" text="Tidak Tuntas">
      <formula>NOT(ISERROR(SEARCH("Tidak Tuntas",AI18)))</formula>
    </cfRule>
    <cfRule type="containsText" dxfId="41" priority="27" operator="containsText" text="Tidak Tuntas">
      <formula>NOT(ISERROR(SEARCH("Tidak Tuntas",AI18)))</formula>
    </cfRule>
    <cfRule type="containsText" dxfId="40" priority="28" operator="containsText" text="Tidak Tuntas">
      <formula>NOT(ISERROR(SEARCH("Tidak Tuntas",AI18)))</formula>
    </cfRule>
  </conditionalFormatting>
  <conditionalFormatting sqref="X18:X65">
    <cfRule type="containsText" dxfId="35" priority="17" operator="containsText" text="Tidak Tuntas">
      <formula>NOT(ISERROR(SEARCH("Tidak Tuntas",X18)))</formula>
    </cfRule>
    <cfRule type="containsText" dxfId="34" priority="18" operator="containsText" text="Tidak Tuntas">
      <formula>NOT(ISERROR(SEARCH("Tidak Tuntas",X18)))</formula>
    </cfRule>
    <cfRule type="containsText" dxfId="33" priority="19" operator="containsText" text="Tidak Tuntas">
      <formula>NOT(ISERROR(SEARCH("Tidak Tuntas",X18)))</formula>
    </cfRule>
    <cfRule type="containsText" dxfId="32" priority="20" operator="containsText" text="Tidak Tuntas">
      <formula>NOT(ISERROR(SEARCH("Tidak Tuntas",X18)))</formula>
    </cfRule>
  </conditionalFormatting>
  <conditionalFormatting sqref="D18:D67 F18:F67 H18:H67 J18:J67 L18:L67 N18:N67 P18:P67 R18:R67 T18:T67 V18:V67">
    <cfRule type="containsText" dxfId="31" priority="13" operator="containsText" text="Tidak Tuntas">
      <formula>NOT(ISERROR(SEARCH("Tidak Tuntas",D18)))</formula>
    </cfRule>
    <cfRule type="containsText" dxfId="30" priority="14" operator="containsText" text="Tidak Tuntas">
      <formula>NOT(ISERROR(SEARCH("Tidak Tuntas",D18)))</formula>
    </cfRule>
    <cfRule type="containsText" dxfId="29" priority="15" operator="containsText" text="Tidak Tuntas">
      <formula>NOT(ISERROR(SEARCH("Tidak Tuntas",D18)))</formula>
    </cfRule>
    <cfRule type="containsText" dxfId="28" priority="16" operator="containsText" text="Tidak Tuntas">
      <formula>NOT(ISERROR(SEARCH("Tidak Tuntas",D18)))</formula>
    </cfRule>
  </conditionalFormatting>
  <conditionalFormatting sqref="Y18:AH67">
    <cfRule type="containsText" dxfId="27" priority="9" operator="containsText" text="Tidak Tuntas">
      <formula>NOT(ISERROR(SEARCH("Tidak Tuntas",Y18)))</formula>
    </cfRule>
    <cfRule type="containsText" dxfId="26" priority="10" operator="containsText" text="Tidak Tuntas">
      <formula>NOT(ISERROR(SEARCH("Tidak Tuntas",Y18)))</formula>
    </cfRule>
    <cfRule type="containsText" dxfId="25" priority="11" operator="containsText" text="Tidak Tuntas">
      <formula>NOT(ISERROR(SEARCH("Tidak Tuntas",Y18)))</formula>
    </cfRule>
    <cfRule type="containsText" dxfId="24" priority="12" operator="containsText" text="Tidak Tuntas">
      <formula>NOT(ISERROR(SEARCH("Tidak Tuntas",Y18)))</formula>
    </cfRule>
  </conditionalFormatting>
  <conditionalFormatting sqref="AJ18">
    <cfRule type="containsText" dxfId="19" priority="5" operator="containsText" text="Tidak Tuntas">
      <formula>NOT(ISERROR(SEARCH("Tidak Tuntas",AJ18)))</formula>
    </cfRule>
    <cfRule type="containsText" dxfId="18" priority="6" operator="containsText" text="Tidak Tuntas">
      <formula>NOT(ISERROR(SEARCH("Tidak Tuntas",AJ18)))</formula>
    </cfRule>
    <cfRule type="containsText" dxfId="17" priority="7" operator="containsText" text="Tidak Tuntas">
      <formula>NOT(ISERROR(SEARCH("Tidak Tuntas",AJ18)))</formula>
    </cfRule>
    <cfRule type="containsText" dxfId="16" priority="8" operator="containsText" text="Tidak Tuntas">
      <formula>NOT(ISERROR(SEARCH("Tidak Tuntas",AJ18)))</formula>
    </cfRule>
  </conditionalFormatting>
  <conditionalFormatting sqref="AJ19">
    <cfRule type="containsText" dxfId="11" priority="1" operator="containsText" text="Tidak Tuntas">
      <formula>NOT(ISERROR(SEARCH("Tidak Tuntas",AJ19)))</formula>
    </cfRule>
    <cfRule type="containsText" dxfId="10" priority="2" operator="containsText" text="Tidak Tuntas">
      <formula>NOT(ISERROR(SEARCH("Tidak Tuntas",AJ19)))</formula>
    </cfRule>
    <cfRule type="containsText" dxfId="9" priority="3" operator="containsText" text="Tidak Tuntas">
      <formula>NOT(ISERROR(SEARCH("Tidak Tuntas",AJ19)))</formula>
    </cfRule>
    <cfRule type="containsText" dxfId="8" priority="4" operator="containsText" text="Tidak Tuntas">
      <formula>NOT(ISERROR(SEARCH("Tidak Tuntas",AJ19)))</formula>
    </cfRule>
  </conditionalFormatting>
  <dataValidations disablePrompts="1" count="3">
    <dataValidation type="list" allowBlank="1" showInputMessage="1" showErrorMessage="1" sqref="U4:U13">
      <formula1>"YA,TIDAK"</formula1>
    </dataValidation>
    <dataValidation type="list" allowBlank="1" showInputMessage="1" showErrorMessage="1" errorTitle="Data Tidak Valid" error="Hanya diisi dengan nilai  0 - 3" sqref="C18:C67 E18:E67 G18:G67 I18:I67 K18:K67 M18:M67 O18:O67 Q18:Q67 S18:S67 U18:U67">
      <formula1>"0,1,2,3"</formula1>
    </dataValidation>
    <dataValidation type="list" showInputMessage="1" showErrorMessage="1" sqref="M14">
      <formula1>"mengingat,memahami,menerapkan,menganalisis,mengevaluasi,mencipta"</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35MP3_K450</dc:creator>
  <cp:lastModifiedBy>Fujiansyah Achmad (DHL ID)</cp:lastModifiedBy>
  <dcterms:created xsi:type="dcterms:W3CDTF">2017-01-13T10:19:16Z</dcterms:created>
  <dcterms:modified xsi:type="dcterms:W3CDTF">2017-01-16T07:00:22Z</dcterms:modified>
</cp:coreProperties>
</file>